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drcngo.sharepoint.com/sites/RO03-SRF-Restrict-WS/3 SRF Calls/5. Call Est Tchad 2024/02 Appel local/3. Templates proposition projet et annexes/"/>
    </mc:Choice>
  </mc:AlternateContent>
  <xr:revisionPtr revIDLastSave="0" documentId="8_{D087FC9B-1330-4AD7-B1BA-ECD131E03F92}" xr6:coauthVersionLast="47" xr6:coauthVersionMax="47" xr10:uidLastSave="{00000000-0000-0000-0000-000000000000}"/>
  <bookViews>
    <workbookView xWindow="10" yWindow="10" windowWidth="19180" windowHeight="10060" tabRatio="760" xr2:uid="{128FB6EE-3D65-4842-98C9-E86DDC7681BB}"/>
  </bookViews>
  <sheets>
    <sheet name="Instructions" sheetId="11" r:id="rId1"/>
    <sheet name="Budget template" sheetId="4" r:id="rId2"/>
    <sheet name="QR" sheetId="17" state="hidden" r:id="rId3"/>
    <sheet name="PPR" sheetId="19" state="hidden" r:id="rId4"/>
    <sheet name="Ratio" sheetId="20" state="hidden" r:id="rId5"/>
    <sheet name="BoQ - details" sheetId="21" r:id="rId6"/>
    <sheet name="Example du budget" sheetId="31" r:id="rId7"/>
    <sheet name="Data" sheetId="18" r:id="rId8"/>
  </sheets>
  <definedNames>
    <definedName name="_xlnm._FilterDatabase" localSheetId="1" hidden="1">'Budget template'!$B$11:$L$113</definedName>
    <definedName name="_xlnm._FilterDatabase" localSheetId="6" hidden="1">'Example du budget'!$B$11:$L$114</definedName>
    <definedName name="Country">Data!$H$3:$H$8</definedName>
    <definedName name="Insta">Data!#REF!</definedName>
    <definedName name="_xlnm.Print_Area" localSheetId="3">PPR!$A$1:$K$75</definedName>
    <definedName name="Q">Data!#REF!</definedName>
    <definedName name="Quarter">Data!#REF!</definedName>
    <definedName name="Quarters">Data!#REF!</definedName>
    <definedName name="Sector">Data!$J$3:$J$10</definedName>
    <definedName name="Type">Data!$F$3:$F$7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25" i="31" l="1"/>
  <c r="L125" i="31"/>
  <c r="BI124" i="31"/>
  <c r="L124" i="31"/>
  <c r="BI123" i="31"/>
  <c r="L123" i="31"/>
  <c r="BI122" i="31"/>
  <c r="L122" i="31"/>
  <c r="BI121" i="31"/>
  <c r="L121" i="31"/>
  <c r="BI120" i="31"/>
  <c r="L120" i="31"/>
  <c r="L115" i="31" s="1"/>
  <c r="BI119" i="31"/>
  <c r="L119" i="31"/>
  <c r="BI118" i="31"/>
  <c r="L118" i="31"/>
  <c r="BI117" i="31"/>
  <c r="L117" i="31"/>
  <c r="BI116" i="31"/>
  <c r="L116" i="31"/>
  <c r="BF115" i="31"/>
  <c r="BC115" i="31"/>
  <c r="BA115" i="31"/>
  <c r="AZ115" i="31"/>
  <c r="AY115" i="31"/>
  <c r="AX115" i="31"/>
  <c r="AW115" i="31"/>
  <c r="AV115" i="31"/>
  <c r="AU115" i="31"/>
  <c r="AT115" i="31"/>
  <c r="AS115" i="31"/>
  <c r="AR115" i="31"/>
  <c r="AQ115" i="31"/>
  <c r="AP115" i="31"/>
  <c r="AO115" i="31"/>
  <c r="AN115" i="31"/>
  <c r="AM115" i="31"/>
  <c r="AL115" i="31"/>
  <c r="AK115" i="31"/>
  <c r="AJ115" i="31"/>
  <c r="AI115" i="31"/>
  <c r="AH115" i="31"/>
  <c r="AG115" i="31"/>
  <c r="AF115" i="31"/>
  <c r="AE115" i="31"/>
  <c r="AD115" i="31"/>
  <c r="AC115" i="31"/>
  <c r="AB115" i="31"/>
  <c r="AA115" i="31"/>
  <c r="Z115" i="31"/>
  <c r="Y115" i="31"/>
  <c r="X115" i="31"/>
  <c r="W115" i="31"/>
  <c r="V115" i="31"/>
  <c r="U115" i="31"/>
  <c r="T115" i="31"/>
  <c r="S115" i="31"/>
  <c r="R115" i="31"/>
  <c r="BI114" i="31"/>
  <c r="L114" i="31"/>
  <c r="BI113" i="31"/>
  <c r="L113" i="31"/>
  <c r="BI112" i="31"/>
  <c r="L112" i="31"/>
  <c r="BI111" i="31"/>
  <c r="L111" i="31"/>
  <c r="BI110" i="31"/>
  <c r="L110" i="31"/>
  <c r="BI109" i="31"/>
  <c r="L109" i="31"/>
  <c r="BI108" i="31"/>
  <c r="L108" i="31"/>
  <c r="BI107" i="31"/>
  <c r="L107" i="31"/>
  <c r="BI106" i="31"/>
  <c r="L106" i="31"/>
  <c r="BI105" i="31"/>
  <c r="L105" i="31"/>
  <c r="BF104" i="31"/>
  <c r="BC104" i="31"/>
  <c r="BA104" i="31"/>
  <c r="AZ104" i="31"/>
  <c r="AY104" i="31"/>
  <c r="AX104" i="31"/>
  <c r="AW104" i="31"/>
  <c r="AV104" i="31"/>
  <c r="AU104" i="31"/>
  <c r="AT104" i="31"/>
  <c r="AS104" i="31"/>
  <c r="AR104" i="31"/>
  <c r="AQ104" i="31"/>
  <c r="AP104" i="31"/>
  <c r="AO104" i="31"/>
  <c r="AN104" i="31"/>
  <c r="AM104" i="31"/>
  <c r="AL104" i="31"/>
  <c r="AK104" i="31"/>
  <c r="AJ104" i="31"/>
  <c r="AI104" i="31"/>
  <c r="AH104" i="31"/>
  <c r="AG104" i="31"/>
  <c r="AF104" i="31"/>
  <c r="AE104" i="31"/>
  <c r="AD104" i="31"/>
  <c r="AC104" i="31"/>
  <c r="AB104" i="31"/>
  <c r="AA104" i="31"/>
  <c r="Z104" i="31"/>
  <c r="Y104" i="31"/>
  <c r="X104" i="31"/>
  <c r="W104" i="31"/>
  <c r="V104" i="31"/>
  <c r="U104" i="31"/>
  <c r="T104" i="31"/>
  <c r="S104" i="31"/>
  <c r="R104" i="31"/>
  <c r="BI103" i="31"/>
  <c r="L103" i="31"/>
  <c r="BI102" i="31"/>
  <c r="L102" i="31"/>
  <c r="BI101" i="31"/>
  <c r="L101" i="31"/>
  <c r="BI100" i="31"/>
  <c r="L100" i="31"/>
  <c r="BI99" i="31"/>
  <c r="L99" i="31"/>
  <c r="BI98" i="31"/>
  <c r="L98" i="31"/>
  <c r="BI97" i="31"/>
  <c r="L97" i="31"/>
  <c r="BI96" i="31"/>
  <c r="L96" i="31"/>
  <c r="BI95" i="31"/>
  <c r="L95" i="31"/>
  <c r="BI94" i="31"/>
  <c r="L94" i="31"/>
  <c r="BF93" i="31"/>
  <c r="BC93" i="31"/>
  <c r="BA93" i="31"/>
  <c r="AZ93" i="31"/>
  <c r="AY93" i="31"/>
  <c r="AX93" i="31"/>
  <c r="AW93" i="31"/>
  <c r="AV93" i="31"/>
  <c r="AU93" i="31"/>
  <c r="AT93" i="31"/>
  <c r="AS93" i="31"/>
  <c r="AR93" i="31"/>
  <c r="AQ93" i="31"/>
  <c r="AP93" i="31"/>
  <c r="AO93" i="31"/>
  <c r="AN93" i="31"/>
  <c r="AM93" i="31"/>
  <c r="AL93" i="31"/>
  <c r="AK93" i="31"/>
  <c r="AJ93" i="31"/>
  <c r="AI93" i="31"/>
  <c r="AH93" i="31"/>
  <c r="AG93" i="31"/>
  <c r="AF93" i="31"/>
  <c r="AE93" i="31"/>
  <c r="AD93" i="31"/>
  <c r="AC93" i="31"/>
  <c r="AB93" i="31"/>
  <c r="AA93" i="31"/>
  <c r="Z93" i="31"/>
  <c r="Y93" i="31"/>
  <c r="X93" i="31"/>
  <c r="W93" i="31"/>
  <c r="V93" i="31"/>
  <c r="U93" i="31"/>
  <c r="T93" i="31"/>
  <c r="S93" i="31"/>
  <c r="R93" i="31"/>
  <c r="BI92" i="31"/>
  <c r="L92" i="31"/>
  <c r="BI91" i="31"/>
  <c r="L91" i="31"/>
  <c r="BI90" i="31"/>
  <c r="L90" i="31"/>
  <c r="BI89" i="31"/>
  <c r="L89" i="31"/>
  <c r="BI88" i="31"/>
  <c r="L88" i="31"/>
  <c r="BI87" i="31"/>
  <c r="L87" i="31"/>
  <c r="BI86" i="31"/>
  <c r="L86" i="31"/>
  <c r="BI85" i="31"/>
  <c r="L85" i="31"/>
  <c r="BI84" i="31"/>
  <c r="L84" i="31"/>
  <c r="BI83" i="31"/>
  <c r="L83" i="31"/>
  <c r="BF82" i="31"/>
  <c r="BC82" i="31"/>
  <c r="BA82" i="31"/>
  <c r="AZ82" i="31"/>
  <c r="AY82" i="31"/>
  <c r="AX82" i="31"/>
  <c r="AW82" i="31"/>
  <c r="AV82" i="31"/>
  <c r="AU82" i="31"/>
  <c r="AT82" i="31"/>
  <c r="AS82" i="31"/>
  <c r="AR82" i="31"/>
  <c r="AQ82" i="31"/>
  <c r="AP82" i="31"/>
  <c r="AO82" i="31"/>
  <c r="AN82" i="31"/>
  <c r="AM82" i="31"/>
  <c r="AL82" i="31"/>
  <c r="AK82" i="31"/>
  <c r="AJ82" i="31"/>
  <c r="AI82" i="31"/>
  <c r="AH82" i="31"/>
  <c r="AG82" i="31"/>
  <c r="AF82" i="31"/>
  <c r="AE82" i="31"/>
  <c r="AD82" i="31"/>
  <c r="AC82" i="31"/>
  <c r="AB82" i="31"/>
  <c r="AA82" i="31"/>
  <c r="Z82" i="31"/>
  <c r="Y82" i="31"/>
  <c r="X82" i="31"/>
  <c r="W82" i="31"/>
  <c r="V82" i="31"/>
  <c r="U82" i="31"/>
  <c r="T82" i="31"/>
  <c r="S82" i="31"/>
  <c r="R82" i="31"/>
  <c r="BI81" i="31"/>
  <c r="L81" i="31"/>
  <c r="BI80" i="31"/>
  <c r="L80" i="31"/>
  <c r="BI79" i="31"/>
  <c r="L79" i="31"/>
  <c r="BI78" i="31"/>
  <c r="L78" i="31"/>
  <c r="BI77" i="31"/>
  <c r="L77" i="31"/>
  <c r="BI76" i="31"/>
  <c r="L76" i="31"/>
  <c r="BI75" i="31"/>
  <c r="L75" i="31"/>
  <c r="BI74" i="31"/>
  <c r="L74" i="31"/>
  <c r="BI73" i="31"/>
  <c r="L73" i="31"/>
  <c r="BI72" i="31"/>
  <c r="L72" i="31"/>
  <c r="BF71" i="31"/>
  <c r="BC71" i="31"/>
  <c r="BA71" i="31"/>
  <c r="AZ71" i="31"/>
  <c r="AY71" i="31"/>
  <c r="AX71" i="31"/>
  <c r="AW71" i="31"/>
  <c r="AV71" i="31"/>
  <c r="AU71" i="31"/>
  <c r="AT71" i="31"/>
  <c r="AS71" i="31"/>
  <c r="AR71" i="31"/>
  <c r="AQ71" i="31"/>
  <c r="AP71" i="31"/>
  <c r="AO71" i="31"/>
  <c r="AN71" i="31"/>
  <c r="AM71" i="31"/>
  <c r="AL71" i="31"/>
  <c r="AK71" i="31"/>
  <c r="AJ71" i="31"/>
  <c r="AI71" i="31"/>
  <c r="AH71" i="31"/>
  <c r="AG71" i="31"/>
  <c r="AF71" i="31"/>
  <c r="AE71" i="31"/>
  <c r="AD71" i="31"/>
  <c r="AC71" i="31"/>
  <c r="AB71" i="31"/>
  <c r="AA71" i="31"/>
  <c r="Z71" i="31"/>
  <c r="Y71" i="31"/>
  <c r="X71" i="31"/>
  <c r="W71" i="31"/>
  <c r="V71" i="31"/>
  <c r="U71" i="31"/>
  <c r="T71" i="31"/>
  <c r="S71" i="31"/>
  <c r="R71" i="31"/>
  <c r="BI70" i="31"/>
  <c r="L70" i="31"/>
  <c r="BI69" i="31"/>
  <c r="L69" i="31"/>
  <c r="BI68" i="31"/>
  <c r="L68" i="31"/>
  <c r="BI67" i="31"/>
  <c r="L67" i="31"/>
  <c r="BI66" i="31"/>
  <c r="L66" i="31"/>
  <c r="BI65" i="31"/>
  <c r="L65" i="31"/>
  <c r="BI64" i="31"/>
  <c r="L64" i="31"/>
  <c r="BI63" i="31"/>
  <c r="L63" i="31"/>
  <c r="BI62" i="31"/>
  <c r="L62" i="31"/>
  <c r="BI61" i="31"/>
  <c r="L61" i="31"/>
  <c r="BF60" i="31"/>
  <c r="BC60" i="31"/>
  <c r="BA60" i="31"/>
  <c r="AZ60" i="31"/>
  <c r="AY60" i="31"/>
  <c r="AX60"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R60" i="31"/>
  <c r="BI59" i="31"/>
  <c r="L59" i="31"/>
  <c r="BI58" i="31"/>
  <c r="L58" i="31"/>
  <c r="BI57" i="31"/>
  <c r="L57" i="31"/>
  <c r="BI56" i="31"/>
  <c r="L56" i="31"/>
  <c r="BI55" i="31"/>
  <c r="L55" i="31"/>
  <c r="BI54" i="31"/>
  <c r="L54" i="31"/>
  <c r="BI53" i="31"/>
  <c r="L53" i="31"/>
  <c r="BI52" i="31"/>
  <c r="L52" i="31"/>
  <c r="BI51" i="31"/>
  <c r="L51" i="31"/>
  <c r="BI50" i="31"/>
  <c r="L50" i="31"/>
  <c r="BF49" i="31"/>
  <c r="BC49" i="31"/>
  <c r="BA49" i="31"/>
  <c r="AZ49" i="31"/>
  <c r="AY49" i="31"/>
  <c r="AX49" i="31"/>
  <c r="AW49" i="31"/>
  <c r="AV49" i="31"/>
  <c r="AU49" i="31"/>
  <c r="AT49" i="31"/>
  <c r="AS49" i="31"/>
  <c r="AR49" i="31"/>
  <c r="AQ49" i="31"/>
  <c r="AP49" i="31"/>
  <c r="AO49" i="31"/>
  <c r="AO48" i="31" s="1"/>
  <c r="AN49" i="31"/>
  <c r="AM49" i="31"/>
  <c r="AL49" i="31"/>
  <c r="AK49" i="31"/>
  <c r="AJ49" i="31"/>
  <c r="AI49" i="31"/>
  <c r="AH49" i="31"/>
  <c r="AG49" i="31"/>
  <c r="AF49" i="31"/>
  <c r="AE49" i="31"/>
  <c r="AD49" i="31"/>
  <c r="AC49" i="31"/>
  <c r="AB49" i="31"/>
  <c r="AA49" i="31"/>
  <c r="Z49" i="31"/>
  <c r="Y49" i="31"/>
  <c r="X49" i="31"/>
  <c r="W49" i="31"/>
  <c r="V49" i="31"/>
  <c r="U49" i="31"/>
  <c r="T49" i="31"/>
  <c r="S49" i="31"/>
  <c r="R49" i="31"/>
  <c r="AY48" i="31"/>
  <c r="AU48" i="31"/>
  <c r="BI47" i="31"/>
  <c r="L47" i="31"/>
  <c r="BI46" i="31"/>
  <c r="L46" i="31"/>
  <c r="BI45" i="31"/>
  <c r="L45" i="31"/>
  <c r="BI44" i="31"/>
  <c r="L44" i="31"/>
  <c r="BI43" i="31"/>
  <c r="L43" i="31"/>
  <c r="BI42" i="31"/>
  <c r="L42" i="31"/>
  <c r="BI41" i="31"/>
  <c r="L41" i="31"/>
  <c r="BI40" i="31"/>
  <c r="L40" i="31"/>
  <c r="BI39" i="31"/>
  <c r="L39" i="31"/>
  <c r="BI38" i="31"/>
  <c r="L38" i="31"/>
  <c r="BF37" i="31"/>
  <c r="BC37" i="31"/>
  <c r="BA37" i="31"/>
  <c r="AZ37" i="31"/>
  <c r="AY37" i="31"/>
  <c r="AX37" i="31"/>
  <c r="AW37" i="31"/>
  <c r="AV37" i="31"/>
  <c r="AU37" i="31"/>
  <c r="AT37" i="31"/>
  <c r="AS37" i="31"/>
  <c r="AR37" i="31"/>
  <c r="AQ37" i="31"/>
  <c r="AP37" i="31"/>
  <c r="AO37" i="31"/>
  <c r="AN37" i="31"/>
  <c r="AM37" i="31"/>
  <c r="AL37" i="31"/>
  <c r="AK37" i="31"/>
  <c r="AJ37" i="31"/>
  <c r="AI37" i="31"/>
  <c r="AH37" i="31"/>
  <c r="AG37" i="31"/>
  <c r="AF37" i="31"/>
  <c r="AE37" i="31"/>
  <c r="AD37" i="31"/>
  <c r="AB37" i="31"/>
  <c r="AA37" i="31"/>
  <c r="Z37" i="31"/>
  <c r="Y37" i="31"/>
  <c r="X37" i="31"/>
  <c r="W37" i="31"/>
  <c r="V37" i="31"/>
  <c r="U37" i="31"/>
  <c r="T37" i="31"/>
  <c r="S37" i="31"/>
  <c r="R37" i="31"/>
  <c r="BF36" i="31"/>
  <c r="L36" i="31"/>
  <c r="BD36" i="31" s="1"/>
  <c r="BF35" i="31"/>
  <c r="BI35" i="31" s="1"/>
  <c r="L35" i="31"/>
  <c r="Q35" i="31" s="1"/>
  <c r="BF34" i="31"/>
  <c r="BI34" i="31" s="1"/>
  <c r="L34" i="31"/>
  <c r="BF33" i="31"/>
  <c r="BI33" i="31" s="1"/>
  <c r="L33" i="31"/>
  <c r="BF32" i="31"/>
  <c r="BI32" i="31" s="1"/>
  <c r="L32" i="31"/>
  <c r="BF31" i="31"/>
  <c r="L31" i="31"/>
  <c r="BF30" i="31"/>
  <c r="BI30" i="31" s="1"/>
  <c r="L30" i="31"/>
  <c r="BF29" i="31"/>
  <c r="BI29" i="31" s="1"/>
  <c r="L29" i="31"/>
  <c r="BF28" i="31"/>
  <c r="L28" i="31"/>
  <c r="BF27" i="31"/>
  <c r="L27" i="31"/>
  <c r="BF26" i="31"/>
  <c r="L26" i="31"/>
  <c r="BF25" i="31"/>
  <c r="BI25" i="31" s="1"/>
  <c r="L25" i="31"/>
  <c r="BF24" i="31"/>
  <c r="BI24" i="31" s="1"/>
  <c r="L24" i="31"/>
  <c r="BF23" i="31"/>
  <c r="L23" i="31"/>
  <c r="BF22" i="31"/>
  <c r="L22" i="31"/>
  <c r="BF21" i="31"/>
  <c r="L21" i="31"/>
  <c r="BF20" i="31"/>
  <c r="BI20" i="31" s="1"/>
  <c r="L20" i="31"/>
  <c r="BF19" i="31"/>
  <c r="BI19" i="31" s="1"/>
  <c r="L19" i="31"/>
  <c r="BF18" i="31"/>
  <c r="L18" i="31"/>
  <c r="BF17" i="31"/>
  <c r="L17" i="31"/>
  <c r="BF16" i="31"/>
  <c r="BI16" i="31" s="1"/>
  <c r="L16" i="31"/>
  <c r="L15" i="31"/>
  <c r="BC13" i="31"/>
  <c r="BA13" i="31"/>
  <c r="AZ13" i="31"/>
  <c r="AY13" i="31"/>
  <c r="AX13" i="31"/>
  <c r="AW13" i="31"/>
  <c r="AV13" i="31"/>
  <c r="AU13" i="31"/>
  <c r="AT13" i="31"/>
  <c r="AS13" i="31"/>
  <c r="AR13" i="31"/>
  <c r="AQ13" i="31"/>
  <c r="AP13" i="31"/>
  <c r="AO13" i="31"/>
  <c r="AN13" i="31"/>
  <c r="AM13" i="31"/>
  <c r="AL13" i="31"/>
  <c r="AK13" i="31"/>
  <c r="AJ13" i="31"/>
  <c r="AI13" i="31"/>
  <c r="AH13" i="31"/>
  <c r="AG13" i="31"/>
  <c r="AF13" i="31"/>
  <c r="AE13" i="31"/>
  <c r="AD13" i="31"/>
  <c r="AC13" i="31"/>
  <c r="AB13" i="31"/>
  <c r="AA13" i="31"/>
  <c r="Z13" i="31"/>
  <c r="X13" i="31"/>
  <c r="W13" i="31"/>
  <c r="V13" i="31"/>
  <c r="U13" i="31"/>
  <c r="T13" i="31"/>
  <c r="S13" i="31"/>
  <c r="R13" i="31"/>
  <c r="R11" i="31" a="1"/>
  <c r="R11" i="31" s="1"/>
  <c r="D9" i="31"/>
  <c r="J8" i="31"/>
  <c r="D8" i="31"/>
  <c r="J7" i="31"/>
  <c r="D7" i="31"/>
  <c r="J6" i="31"/>
  <c r="F6" i="31"/>
  <c r="G6" i="31" s="1"/>
  <c r="J5" i="31"/>
  <c r="F5" i="31"/>
  <c r="G5" i="31" s="1"/>
  <c r="J4" i="31"/>
  <c r="F4" i="31"/>
  <c r="J3" i="31"/>
  <c r="F3" i="31"/>
  <c r="G3" i="31" s="1"/>
  <c r="J2" i="31"/>
  <c r="F2" i="31"/>
  <c r="E9" i="4"/>
  <c r="E8" i="4"/>
  <c r="B38" i="11"/>
  <c r="O126" i="4"/>
  <c r="P126" i="4"/>
  <c r="N126" i="4"/>
  <c r="BI124" i="4"/>
  <c r="BJ124" i="4" s="1"/>
  <c r="L124" i="4"/>
  <c r="BD124" i="4" s="1"/>
  <c r="BI123" i="4"/>
  <c r="BG123" i="4"/>
  <c r="L123" i="4"/>
  <c r="BI122" i="4"/>
  <c r="L122" i="4"/>
  <c r="Q122" i="4" s="1"/>
  <c r="BI121" i="4"/>
  <c r="L121" i="4"/>
  <c r="BI120" i="4"/>
  <c r="BJ120" i="4" s="1"/>
  <c r="L120" i="4"/>
  <c r="BD120" i="4" s="1"/>
  <c r="BI119" i="4"/>
  <c r="BG119" i="4"/>
  <c r="BD119" i="4"/>
  <c r="Q119" i="4"/>
  <c r="L119" i="4"/>
  <c r="BI118" i="4"/>
  <c r="L118" i="4"/>
  <c r="Q118" i="4" s="1"/>
  <c r="BI117" i="4"/>
  <c r="BJ117" i="4" s="1"/>
  <c r="L117" i="4"/>
  <c r="BG117" i="4" s="1"/>
  <c r="BI116" i="4"/>
  <c r="L116" i="4"/>
  <c r="BD116" i="4" s="1"/>
  <c r="BI115" i="4"/>
  <c r="BG115" i="4"/>
  <c r="Q115" i="4"/>
  <c r="L115" i="4"/>
  <c r="BD115" i="4" s="1"/>
  <c r="BF114" i="4"/>
  <c r="BC114" i="4"/>
  <c r="BA114" i="4"/>
  <c r="AZ114" i="4"/>
  <c r="AY114" i="4"/>
  <c r="AX114" i="4"/>
  <c r="AW114" i="4"/>
  <c r="AV114" i="4"/>
  <c r="AU114" i="4"/>
  <c r="AT114" i="4"/>
  <c r="AS114" i="4"/>
  <c r="AR114" i="4"/>
  <c r="AQ114" i="4"/>
  <c r="AP114" i="4"/>
  <c r="AO114" i="4"/>
  <c r="AN114" i="4"/>
  <c r="AM114" i="4"/>
  <c r="AL114" i="4"/>
  <c r="AK114" i="4"/>
  <c r="AJ114" i="4"/>
  <c r="AI114" i="4"/>
  <c r="AH114" i="4"/>
  <c r="AG114" i="4"/>
  <c r="AF114" i="4"/>
  <c r="AE114" i="4"/>
  <c r="AD114" i="4"/>
  <c r="AC114" i="4"/>
  <c r="AB114" i="4"/>
  <c r="AA114" i="4"/>
  <c r="Z114" i="4"/>
  <c r="Y114" i="4"/>
  <c r="X114" i="4"/>
  <c r="W114" i="4"/>
  <c r="V114" i="4"/>
  <c r="U114" i="4"/>
  <c r="T114" i="4"/>
  <c r="S114" i="4"/>
  <c r="R114" i="4"/>
  <c r="P114" i="4"/>
  <c r="O114" i="4"/>
  <c r="N114" i="4"/>
  <c r="B58" i="11" a="1"/>
  <c r="B58" i="11" s="1"/>
  <c r="B53" i="11"/>
  <c r="B51" i="11"/>
  <c r="B49" i="11"/>
  <c r="B47" i="11"/>
  <c r="B45" i="11"/>
  <c r="B35" i="11"/>
  <c r="B32" i="11"/>
  <c r="B29" i="11"/>
  <c r="B26" i="11"/>
  <c r="B23" i="11"/>
  <c r="B20" i="11"/>
  <c r="F3" i="4"/>
  <c r="F4" i="4"/>
  <c r="F5" i="4"/>
  <c r="F6" i="4"/>
  <c r="F2" i="4"/>
  <c r="D9" i="4"/>
  <c r="D8" i="4"/>
  <c r="D7" i="4"/>
  <c r="L14" i="4"/>
  <c r="P103" i="4"/>
  <c r="O103" i="4"/>
  <c r="N103" i="4"/>
  <c r="P92" i="4"/>
  <c r="O92" i="4"/>
  <c r="N92" i="4"/>
  <c r="P81" i="4"/>
  <c r="O81" i="4"/>
  <c r="N81" i="4"/>
  <c r="P70" i="4"/>
  <c r="O70" i="4"/>
  <c r="N70" i="4"/>
  <c r="P59" i="4"/>
  <c r="O59" i="4"/>
  <c r="N59" i="4"/>
  <c r="P48" i="4"/>
  <c r="O48" i="4"/>
  <c r="N48" i="4"/>
  <c r="P36" i="4"/>
  <c r="O36" i="4"/>
  <c r="N36" i="4"/>
  <c r="P13" i="4"/>
  <c r="O13" i="4"/>
  <c r="N13" i="4"/>
  <c r="R11" i="4" a="1"/>
  <c r="R11" i="4" s="1"/>
  <c r="J3" i="4"/>
  <c r="J4" i="4"/>
  <c r="J5" i="4"/>
  <c r="J6" i="4"/>
  <c r="J7" i="4"/>
  <c r="J8" i="4"/>
  <c r="J2" i="4"/>
  <c r="L113" i="4"/>
  <c r="Q113" i="4" s="1"/>
  <c r="L112" i="4"/>
  <c r="Q112" i="4" s="1"/>
  <c r="L111" i="4"/>
  <c r="Q111" i="4" s="1"/>
  <c r="L110" i="4"/>
  <c r="Q110" i="4" s="1"/>
  <c r="L109" i="4"/>
  <c r="Q109" i="4" s="1"/>
  <c r="L108" i="4"/>
  <c r="Q108" i="4" s="1"/>
  <c r="L107" i="4"/>
  <c r="Q107" i="4" s="1"/>
  <c r="L106" i="4"/>
  <c r="Q106" i="4" s="1"/>
  <c r="L105" i="4"/>
  <c r="Q105" i="4" s="1"/>
  <c r="L104" i="4"/>
  <c r="Q104" i="4" s="1"/>
  <c r="L102" i="4"/>
  <c r="Q102" i="4" s="1"/>
  <c r="L101" i="4"/>
  <c r="Q101" i="4" s="1"/>
  <c r="L100" i="4"/>
  <c r="Q100" i="4" s="1"/>
  <c r="L99" i="4"/>
  <c r="Q99" i="4" s="1"/>
  <c r="L98" i="4"/>
  <c r="Q98" i="4" s="1"/>
  <c r="L97" i="4"/>
  <c r="Q97" i="4" s="1"/>
  <c r="L96" i="4"/>
  <c r="Q96" i="4" s="1"/>
  <c r="L95" i="4"/>
  <c r="Q95" i="4" s="1"/>
  <c r="L94" i="4"/>
  <c r="Q94" i="4" s="1"/>
  <c r="L93" i="4"/>
  <c r="Q93" i="4" s="1"/>
  <c r="L91" i="4"/>
  <c r="Q91" i="4" s="1"/>
  <c r="L90" i="4"/>
  <c r="Q90" i="4" s="1"/>
  <c r="L89" i="4"/>
  <c r="Q89" i="4" s="1"/>
  <c r="L88" i="4"/>
  <c r="Q88" i="4" s="1"/>
  <c r="L87" i="4"/>
  <c r="Q87" i="4" s="1"/>
  <c r="L86" i="4"/>
  <c r="Q86" i="4" s="1"/>
  <c r="L85" i="4"/>
  <c r="Q85" i="4" s="1"/>
  <c r="L84" i="4"/>
  <c r="Q84" i="4" s="1"/>
  <c r="L83" i="4"/>
  <c r="Q83" i="4" s="1"/>
  <c r="L82" i="4"/>
  <c r="Q82" i="4" s="1"/>
  <c r="L80" i="4"/>
  <c r="Q80" i="4" s="1"/>
  <c r="L79" i="4"/>
  <c r="Q79" i="4" s="1"/>
  <c r="L78" i="4"/>
  <c r="Q78" i="4" s="1"/>
  <c r="L77" i="4"/>
  <c r="Q77" i="4" s="1"/>
  <c r="L76" i="4"/>
  <c r="Q76" i="4" s="1"/>
  <c r="L75" i="4"/>
  <c r="Q75" i="4" s="1"/>
  <c r="L74" i="4"/>
  <c r="Q74" i="4" s="1"/>
  <c r="L73" i="4"/>
  <c r="Q73" i="4" s="1"/>
  <c r="L72" i="4"/>
  <c r="Q72" i="4" s="1"/>
  <c r="L71" i="4"/>
  <c r="L69" i="4"/>
  <c r="Q69" i="4" s="1"/>
  <c r="L68" i="4"/>
  <c r="Q68" i="4" s="1"/>
  <c r="L67" i="4"/>
  <c r="Q67" i="4" s="1"/>
  <c r="L66" i="4"/>
  <c r="Q66" i="4" s="1"/>
  <c r="L65" i="4"/>
  <c r="Q65" i="4" s="1"/>
  <c r="L64" i="4"/>
  <c r="Q64" i="4" s="1"/>
  <c r="L63" i="4"/>
  <c r="Q63" i="4" s="1"/>
  <c r="L62" i="4"/>
  <c r="Q62" i="4" s="1"/>
  <c r="L61" i="4"/>
  <c r="Q61" i="4" s="1"/>
  <c r="L60" i="4"/>
  <c r="Q60" i="4" s="1"/>
  <c r="L58" i="4"/>
  <c r="Q58" i="4" s="1"/>
  <c r="L57" i="4"/>
  <c r="Q57" i="4" s="1"/>
  <c r="L56" i="4"/>
  <c r="Q56" i="4" s="1"/>
  <c r="L55" i="4"/>
  <c r="Q55" i="4" s="1"/>
  <c r="L54" i="4"/>
  <c r="Q54" i="4" s="1"/>
  <c r="L53" i="4"/>
  <c r="Q53" i="4" s="1"/>
  <c r="L52" i="4"/>
  <c r="Q52" i="4" s="1"/>
  <c r="L51" i="4"/>
  <c r="Q51" i="4" s="1"/>
  <c r="L50" i="4"/>
  <c r="Q50" i="4" s="1"/>
  <c r="L49" i="4"/>
  <c r="Q49" i="4" s="1"/>
  <c r="L38" i="4"/>
  <c r="Q38" i="4" s="1"/>
  <c r="L39" i="4"/>
  <c r="Q39" i="4" s="1"/>
  <c r="L40" i="4"/>
  <c r="Q40" i="4" s="1"/>
  <c r="L41" i="4"/>
  <c r="Q41" i="4" s="1"/>
  <c r="L42" i="4"/>
  <c r="Q42" i="4" s="1"/>
  <c r="L43" i="4"/>
  <c r="Q43" i="4" s="1"/>
  <c r="L44" i="4"/>
  <c r="Q44" i="4" s="1"/>
  <c r="L45" i="4"/>
  <c r="Q45" i="4" s="1"/>
  <c r="L46" i="4"/>
  <c r="Q46" i="4" s="1"/>
  <c r="L37" i="4"/>
  <c r="Q37" i="4" s="1"/>
  <c r="L15" i="4"/>
  <c r="Q15" i="4" s="1"/>
  <c r="L16" i="4"/>
  <c r="Q16" i="4" s="1"/>
  <c r="L17" i="4"/>
  <c r="Q17" i="4" s="1"/>
  <c r="L18" i="4"/>
  <c r="Q18" i="4" s="1"/>
  <c r="L19" i="4"/>
  <c r="Q19" i="4" s="1"/>
  <c r="L20" i="4"/>
  <c r="Q20" i="4" s="1"/>
  <c r="L21" i="4"/>
  <c r="Q21" i="4" s="1"/>
  <c r="L22" i="4"/>
  <c r="Q22" i="4" s="1"/>
  <c r="L23" i="4"/>
  <c r="Q23" i="4" s="1"/>
  <c r="G4" i="31" l="1"/>
  <c r="BG33" i="31"/>
  <c r="Y48" i="31"/>
  <c r="AM48" i="31"/>
  <c r="AM127" i="31" s="1"/>
  <c r="AM128" i="31" s="1"/>
  <c r="AM129" i="31" s="1"/>
  <c r="AP48" i="31"/>
  <c r="G2" i="31"/>
  <c r="AG48" i="31"/>
  <c r="AG127" i="31" s="1"/>
  <c r="L37" i="31"/>
  <c r="BG37" i="31" s="1"/>
  <c r="AE48" i="31"/>
  <c r="AE127" i="31" s="1"/>
  <c r="AE128" i="31" s="1"/>
  <c r="AE129" i="31" s="1"/>
  <c r="BF48" i="31"/>
  <c r="AS48" i="31"/>
  <c r="AS127" i="31" s="1"/>
  <c r="AS128" i="31" s="1"/>
  <c r="AS129" i="31" s="1"/>
  <c r="T48" i="31"/>
  <c r="T127" i="31" s="1"/>
  <c r="T128" i="31" s="1"/>
  <c r="T129" i="31" s="1"/>
  <c r="AF48" i="31"/>
  <c r="V48" i="31"/>
  <c r="AH48" i="31"/>
  <c r="AH127" i="31" s="1"/>
  <c r="AT48" i="31"/>
  <c r="AT127" i="31" s="1"/>
  <c r="L82" i="31"/>
  <c r="BG82" i="31" s="1"/>
  <c r="W48" i="31"/>
  <c r="W127" i="31" s="1"/>
  <c r="W128" i="31" s="1"/>
  <c r="W129" i="31" s="1"/>
  <c r="AW48" i="31"/>
  <c r="AW127" i="31" s="1"/>
  <c r="X48" i="31"/>
  <c r="X127" i="31" s="1"/>
  <c r="AJ48" i="31"/>
  <c r="AJ127" i="31" s="1"/>
  <c r="AJ128" i="31" s="1"/>
  <c r="AJ129" i="31" s="1"/>
  <c r="AV48" i="31"/>
  <c r="AV127" i="31" s="1"/>
  <c r="Z48" i="31"/>
  <c r="Z127" i="31" s="1"/>
  <c r="Z128" i="31" s="1"/>
  <c r="AB48" i="31"/>
  <c r="AB127" i="31" s="1"/>
  <c r="AB128" i="31" s="1"/>
  <c r="AB129" i="31" s="1"/>
  <c r="AN48" i="31"/>
  <c r="AN127" i="31" s="1"/>
  <c r="AZ48" i="31"/>
  <c r="AZ127" i="31" s="1"/>
  <c r="AZ128" i="31" s="1"/>
  <c r="AZ129" i="31" s="1"/>
  <c r="R48" i="31"/>
  <c r="AD48" i="31"/>
  <c r="AD127" i="31" s="1"/>
  <c r="BC48" i="31"/>
  <c r="AR48" i="31"/>
  <c r="AR127" i="31" s="1"/>
  <c r="AR128" i="31" s="1"/>
  <c r="AR129" i="31" s="1"/>
  <c r="BG32" i="31"/>
  <c r="BI115" i="31"/>
  <c r="BJ115" i="31" s="1"/>
  <c r="BI104" i="31"/>
  <c r="AL48" i="31"/>
  <c r="AL127" i="31" s="1"/>
  <c r="AX48" i="31"/>
  <c r="AX127" i="31" s="1"/>
  <c r="BI82" i="31"/>
  <c r="E8" i="31"/>
  <c r="E9" i="31"/>
  <c r="BD14" i="31"/>
  <c r="P15" i="31"/>
  <c r="O15" i="31"/>
  <c r="N15" i="31"/>
  <c r="Q14" i="31" s="1"/>
  <c r="BG16" i="31"/>
  <c r="P16" i="31"/>
  <c r="O16" i="31"/>
  <c r="N16" i="31"/>
  <c r="BJ16" i="31"/>
  <c r="P17" i="31"/>
  <c r="O17" i="31"/>
  <c r="N17" i="31"/>
  <c r="BD17" i="31"/>
  <c r="BI17" i="31"/>
  <c r="BJ17" i="31" s="1"/>
  <c r="BG17" i="31"/>
  <c r="P18" i="31"/>
  <c r="O18" i="31"/>
  <c r="N18" i="31"/>
  <c r="BG18" i="31"/>
  <c r="BI18" i="31"/>
  <c r="BJ18" i="31" s="1"/>
  <c r="P19" i="31"/>
  <c r="O19" i="31"/>
  <c r="N19" i="31"/>
  <c r="BD19" i="31"/>
  <c r="BJ19" i="31"/>
  <c r="BD20" i="31"/>
  <c r="P20" i="31"/>
  <c r="O20" i="31"/>
  <c r="N20" i="31"/>
  <c r="Q20" i="31" s="1"/>
  <c r="BJ20" i="31"/>
  <c r="P21" i="31"/>
  <c r="O21" i="31"/>
  <c r="N21" i="31"/>
  <c r="BD21" i="31"/>
  <c r="BI21" i="31"/>
  <c r="BJ21" i="31" s="1"/>
  <c r="BG21" i="31"/>
  <c r="P22" i="31"/>
  <c r="O22" i="31"/>
  <c r="N22" i="31"/>
  <c r="BD22" i="31"/>
  <c r="BG22" i="31"/>
  <c r="P23" i="31"/>
  <c r="O23" i="31"/>
  <c r="N23" i="31"/>
  <c r="BD23" i="31"/>
  <c r="BI23" i="31"/>
  <c r="BJ23" i="31" s="1"/>
  <c r="BG23" i="31"/>
  <c r="BD24" i="31"/>
  <c r="P24" i="31"/>
  <c r="O24" i="31"/>
  <c r="N24" i="31"/>
  <c r="BJ24" i="31"/>
  <c r="BD25" i="31"/>
  <c r="Q25" i="31"/>
  <c r="BJ25" i="31"/>
  <c r="BD26" i="31"/>
  <c r="Q26" i="31"/>
  <c r="BI26" i="31"/>
  <c r="BJ26" i="31" s="1"/>
  <c r="BG26" i="31"/>
  <c r="Q27" i="31"/>
  <c r="BD27" i="31"/>
  <c r="BI27" i="31"/>
  <c r="BJ27" i="31" s="1"/>
  <c r="BG27" i="31"/>
  <c r="BD28" i="31"/>
  <c r="Q28" i="31"/>
  <c r="BI28" i="31"/>
  <c r="BJ28" i="31" s="1"/>
  <c r="BG28" i="31"/>
  <c r="BG29" i="31"/>
  <c r="Q29" i="31"/>
  <c r="BJ29" i="31"/>
  <c r="Q30" i="31"/>
  <c r="BD30" i="31"/>
  <c r="BJ30" i="31"/>
  <c r="Q31" i="31"/>
  <c r="BD31" i="31"/>
  <c r="BI31" i="31"/>
  <c r="BJ31" i="31" s="1"/>
  <c r="BG31" i="31"/>
  <c r="BJ32" i="31"/>
  <c r="BJ33" i="31"/>
  <c r="BD34" i="31"/>
  <c r="Q34" i="31"/>
  <c r="BJ34" i="31"/>
  <c r="BJ35" i="31"/>
  <c r="BG36" i="31"/>
  <c r="BI36" i="31"/>
  <c r="BJ36" i="31" s="1"/>
  <c r="BG38" i="31"/>
  <c r="P38" i="31"/>
  <c r="O38" i="31"/>
  <c r="N38" i="31"/>
  <c r="BD38" i="31"/>
  <c r="AC38" i="31"/>
  <c r="AC37" i="31" s="1"/>
  <c r="BJ38" i="31"/>
  <c r="BD39" i="31"/>
  <c r="P39" i="31"/>
  <c r="O39" i="31"/>
  <c r="N39" i="31"/>
  <c r="BG39" i="31"/>
  <c r="BG40" i="31"/>
  <c r="P40" i="31"/>
  <c r="O40" i="31"/>
  <c r="N40" i="31"/>
  <c r="Q40" i="31" s="1"/>
  <c r="BI37" i="31"/>
  <c r="BJ37" i="31" s="1"/>
  <c r="P41" i="31"/>
  <c r="O41" i="31"/>
  <c r="N41" i="31"/>
  <c r="BG42" i="31"/>
  <c r="P42" i="31"/>
  <c r="O42" i="31"/>
  <c r="N42" i="31"/>
  <c r="BJ42" i="31"/>
  <c r="BG43" i="31"/>
  <c r="P43" i="31"/>
  <c r="O43" i="31"/>
  <c r="N43" i="31"/>
  <c r="BJ43" i="31"/>
  <c r="P44" i="31"/>
  <c r="O44" i="31"/>
  <c r="N44" i="31"/>
  <c r="BG44" i="31"/>
  <c r="BD44" i="31"/>
  <c r="BJ44" i="31"/>
  <c r="P45" i="31"/>
  <c r="O45" i="31"/>
  <c r="N45" i="31"/>
  <c r="Q45" i="31" s="1"/>
  <c r="BD45" i="31"/>
  <c r="BJ45" i="31"/>
  <c r="BG46" i="31"/>
  <c r="P46" i="31"/>
  <c r="O46" i="31"/>
  <c r="N46" i="31"/>
  <c r="BJ46" i="31"/>
  <c r="P47" i="31"/>
  <c r="O47" i="31"/>
  <c r="N47" i="31"/>
  <c r="BG47" i="31"/>
  <c r="BD47" i="31"/>
  <c r="BJ47" i="31"/>
  <c r="P50" i="31"/>
  <c r="O50" i="31"/>
  <c r="N50" i="31"/>
  <c r="BG50" i="31"/>
  <c r="BJ50" i="31"/>
  <c r="BG51" i="31"/>
  <c r="P51" i="31"/>
  <c r="O51" i="31"/>
  <c r="N51" i="31"/>
  <c r="BJ51" i="31"/>
  <c r="BG52" i="31"/>
  <c r="P52" i="31"/>
  <c r="O52" i="31"/>
  <c r="N52" i="31"/>
  <c r="BD53" i="31"/>
  <c r="P53" i="31"/>
  <c r="O53" i="31"/>
  <c r="N53" i="31"/>
  <c r="BG53" i="31"/>
  <c r="BJ53" i="31"/>
  <c r="P54" i="31"/>
  <c r="O54" i="31"/>
  <c r="N54" i="31"/>
  <c r="Q54" i="31" s="1"/>
  <c r="BG54" i="31"/>
  <c r="BD54" i="31"/>
  <c r="BJ54" i="31"/>
  <c r="BG55" i="31"/>
  <c r="P55" i="31"/>
  <c r="O55" i="31"/>
  <c r="N55" i="31"/>
  <c r="BD56" i="31"/>
  <c r="P56" i="31"/>
  <c r="O56" i="31"/>
  <c r="N56" i="31"/>
  <c r="BG56" i="31"/>
  <c r="BG57" i="31"/>
  <c r="P57" i="31"/>
  <c r="O57" i="31"/>
  <c r="N57" i="31"/>
  <c r="Q57" i="31" s="1"/>
  <c r="BJ57" i="31"/>
  <c r="P58" i="31"/>
  <c r="O58" i="31"/>
  <c r="N58" i="31"/>
  <c r="BG59" i="31"/>
  <c r="P59" i="31"/>
  <c r="O59" i="31"/>
  <c r="N59" i="31"/>
  <c r="Q59" i="31" s="1"/>
  <c r="BI49" i="31"/>
  <c r="S48" i="31"/>
  <c r="S127" i="31" s="1"/>
  <c r="S128" i="31" s="1"/>
  <c r="S129" i="31" s="1"/>
  <c r="U48" i="31"/>
  <c r="U127" i="31" s="1"/>
  <c r="AA48" i="31"/>
  <c r="AA127" i="31" s="1"/>
  <c r="AC48" i="31"/>
  <c r="AI48" i="31"/>
  <c r="AI127" i="31" s="1"/>
  <c r="AI128" i="31" s="1"/>
  <c r="AK48" i="31"/>
  <c r="AQ48" i="31"/>
  <c r="AQ127" i="31" s="1"/>
  <c r="AQ128" i="31" s="1"/>
  <c r="AQ129" i="31" s="1"/>
  <c r="BA48" i="31"/>
  <c r="BG61" i="31"/>
  <c r="P61" i="31"/>
  <c r="O61" i="31"/>
  <c r="N61" i="31"/>
  <c r="Q61" i="31" s="1"/>
  <c r="P62" i="31"/>
  <c r="O62" i="31"/>
  <c r="N62" i="31"/>
  <c r="BG62" i="31"/>
  <c r="BD62" i="31"/>
  <c r="BJ62" i="31"/>
  <c r="BD63" i="31"/>
  <c r="P63" i="31"/>
  <c r="O63" i="31"/>
  <c r="N63" i="31"/>
  <c r="BJ63" i="31"/>
  <c r="P64" i="31"/>
  <c r="O64" i="31"/>
  <c r="N64" i="31"/>
  <c r="BG64" i="31"/>
  <c r="BD64" i="31"/>
  <c r="BJ64" i="31"/>
  <c r="BD65" i="31"/>
  <c r="P65" i="31"/>
  <c r="O65" i="31"/>
  <c r="N65" i="31"/>
  <c r="BG65" i="31"/>
  <c r="BJ65" i="31"/>
  <c r="P66" i="31"/>
  <c r="O66" i="31"/>
  <c r="N66" i="31"/>
  <c r="BG66" i="31"/>
  <c r="BD66" i="31"/>
  <c r="BJ66" i="31"/>
  <c r="BD67" i="31"/>
  <c r="P67" i="31"/>
  <c r="O67" i="31"/>
  <c r="N67" i="31"/>
  <c r="BG67" i="31"/>
  <c r="BJ67" i="31"/>
  <c r="BJ68" i="31"/>
  <c r="P68" i="31"/>
  <c r="O68" i="31"/>
  <c r="N68" i="31"/>
  <c r="P69" i="31"/>
  <c r="O69" i="31"/>
  <c r="N69" i="31"/>
  <c r="BD69" i="31"/>
  <c r="BJ69" i="31"/>
  <c r="P70" i="31"/>
  <c r="O70" i="31"/>
  <c r="N70" i="31"/>
  <c r="Q70" i="31" s="1"/>
  <c r="BG70" i="31"/>
  <c r="BD70" i="31"/>
  <c r="BJ70" i="31"/>
  <c r="BG72" i="31"/>
  <c r="P72" i="31"/>
  <c r="O72" i="31"/>
  <c r="N72" i="31"/>
  <c r="P73" i="31"/>
  <c r="O73" i="31"/>
  <c r="N73" i="31"/>
  <c r="BG73" i="31"/>
  <c r="BD73" i="31"/>
  <c r="BG74" i="31"/>
  <c r="P74" i="31"/>
  <c r="O74" i="31"/>
  <c r="N74" i="31"/>
  <c r="BJ74" i="31"/>
  <c r="P75" i="31"/>
  <c r="O75" i="31"/>
  <c r="N75" i="31"/>
  <c r="P76" i="31"/>
  <c r="O76" i="31"/>
  <c r="N76" i="31"/>
  <c r="BJ76" i="31"/>
  <c r="P77" i="31"/>
  <c r="O77" i="31"/>
  <c r="N77" i="31"/>
  <c r="BG77" i="31"/>
  <c r="BD77" i="31"/>
  <c r="P78" i="31"/>
  <c r="O78" i="31"/>
  <c r="N78" i="31"/>
  <c r="BD78" i="31"/>
  <c r="BI71" i="31"/>
  <c r="P79" i="31"/>
  <c r="O79" i="31"/>
  <c r="N79" i="31"/>
  <c r="Q79" i="31" s="1"/>
  <c r="BG79" i="31"/>
  <c r="BD79" i="31"/>
  <c r="BJ79" i="31"/>
  <c r="P80" i="31"/>
  <c r="O80" i="31"/>
  <c r="N80" i="31"/>
  <c r="BJ80" i="31"/>
  <c r="BD81" i="31"/>
  <c r="P81" i="31"/>
  <c r="O81" i="31"/>
  <c r="N81" i="31"/>
  <c r="Q81" i="31" s="1"/>
  <c r="BG81" i="31"/>
  <c r="P83" i="31"/>
  <c r="O83" i="31"/>
  <c r="N83" i="31"/>
  <c r="BG83" i="31"/>
  <c r="BD83" i="31"/>
  <c r="P84" i="31"/>
  <c r="O84" i="31"/>
  <c r="N84" i="31"/>
  <c r="Q84" i="31" s="1"/>
  <c r="BG84" i="31"/>
  <c r="BJ84" i="31"/>
  <c r="BG85" i="31"/>
  <c r="P85" i="31"/>
  <c r="O85" i="31"/>
  <c r="N85" i="31"/>
  <c r="BD86" i="31"/>
  <c r="P86" i="31"/>
  <c r="O86" i="31"/>
  <c r="N86" i="31"/>
  <c r="BG86" i="31"/>
  <c r="P87" i="31"/>
  <c r="O87" i="31"/>
  <c r="N87" i="31"/>
  <c r="BG87" i="31"/>
  <c r="BD87" i="31"/>
  <c r="BJ87" i="31"/>
  <c r="P88" i="31"/>
  <c r="O88" i="31"/>
  <c r="N88" i="31"/>
  <c r="Q88" i="31" s="1"/>
  <c r="BJ88" i="31"/>
  <c r="BG89" i="31"/>
  <c r="P89" i="31"/>
  <c r="O89" i="31"/>
  <c r="N89" i="31"/>
  <c r="BD89" i="31"/>
  <c r="BJ89" i="31"/>
  <c r="BG90" i="31"/>
  <c r="P90" i="31"/>
  <c r="O90" i="31"/>
  <c r="N90" i="31"/>
  <c r="P91" i="31"/>
  <c r="O91" i="31"/>
  <c r="N91" i="31"/>
  <c r="BG91" i="31"/>
  <c r="BD91" i="31"/>
  <c r="BJ91" i="31"/>
  <c r="P92" i="31"/>
  <c r="O92" i="31"/>
  <c r="N92" i="31"/>
  <c r="BJ92" i="31"/>
  <c r="BD94" i="31"/>
  <c r="P94" i="31"/>
  <c r="O94" i="31"/>
  <c r="N94" i="31"/>
  <c r="BG94" i="31"/>
  <c r="BJ94" i="31"/>
  <c r="BG95" i="31"/>
  <c r="P95" i="31"/>
  <c r="O95" i="31"/>
  <c r="N95" i="31"/>
  <c r="Q95" i="31" s="1"/>
  <c r="BI93" i="31"/>
  <c r="P96" i="31"/>
  <c r="O96" i="31"/>
  <c r="N96" i="31"/>
  <c r="BG96" i="31"/>
  <c r="BD96" i="31"/>
  <c r="BJ96" i="31"/>
  <c r="P97" i="31"/>
  <c r="O97" i="31"/>
  <c r="N97" i="31"/>
  <c r="BJ97" i="31"/>
  <c r="BG98" i="31"/>
  <c r="P98" i="31"/>
  <c r="O98" i="31"/>
  <c r="N98" i="31"/>
  <c r="BG99" i="31"/>
  <c r="P99" i="31"/>
  <c r="O99" i="31"/>
  <c r="N99" i="31"/>
  <c r="BJ99" i="31"/>
  <c r="P100" i="31"/>
  <c r="O100" i="31"/>
  <c r="N100" i="31"/>
  <c r="BG100" i="31"/>
  <c r="BD100" i="31"/>
  <c r="BJ100" i="31"/>
  <c r="P101" i="31"/>
  <c r="O101" i="31"/>
  <c r="N101" i="31"/>
  <c r="Q101" i="31" s="1"/>
  <c r="BJ101" i="31"/>
  <c r="BG102" i="31"/>
  <c r="P102" i="31"/>
  <c r="O102" i="31"/>
  <c r="N102" i="31"/>
  <c r="BJ102" i="31"/>
  <c r="BG103" i="31"/>
  <c r="P103" i="31"/>
  <c r="O103" i="31"/>
  <c r="N103" i="31"/>
  <c r="BJ103" i="31"/>
  <c r="AP127" i="31"/>
  <c r="AP128" i="31" s="1"/>
  <c r="AU127" i="31"/>
  <c r="AY127" i="31"/>
  <c r="AY128" i="31" s="1"/>
  <c r="BG105" i="31"/>
  <c r="P105" i="31"/>
  <c r="O105" i="31"/>
  <c r="N105" i="31"/>
  <c r="Q105" i="31" s="1"/>
  <c r="BG106" i="31"/>
  <c r="P106" i="31"/>
  <c r="O106" i="31"/>
  <c r="N106" i="31"/>
  <c r="BJ106" i="31"/>
  <c r="P107" i="31"/>
  <c r="O107" i="31"/>
  <c r="N107" i="31"/>
  <c r="BG107" i="31"/>
  <c r="BD107" i="31"/>
  <c r="P108" i="31"/>
  <c r="O108" i="31"/>
  <c r="N108" i="31"/>
  <c r="BG108" i="31"/>
  <c r="BD108" i="31"/>
  <c r="BJ108" i="31"/>
  <c r="P109" i="31"/>
  <c r="O109" i="31"/>
  <c r="N109" i="31"/>
  <c r="BJ109" i="31"/>
  <c r="BG110" i="31"/>
  <c r="P110" i="31"/>
  <c r="O110" i="31"/>
  <c r="N110" i="31"/>
  <c r="Q110" i="31" s="1"/>
  <c r="BD111" i="31"/>
  <c r="P111" i="31"/>
  <c r="O111" i="31"/>
  <c r="N111" i="31"/>
  <c r="BG111" i="31"/>
  <c r="P112" i="31"/>
  <c r="O112" i="31"/>
  <c r="N112" i="31"/>
  <c r="BG112" i="31"/>
  <c r="BD112" i="31"/>
  <c r="BJ112" i="31"/>
  <c r="BG113" i="31"/>
  <c r="P113" i="31"/>
  <c r="O113" i="31"/>
  <c r="N113" i="31"/>
  <c r="BJ113" i="31"/>
  <c r="BG114" i="31"/>
  <c r="P114" i="31"/>
  <c r="O114" i="31"/>
  <c r="N114" i="31"/>
  <c r="BJ114" i="31"/>
  <c r="BD115" i="31"/>
  <c r="BG115" i="31"/>
  <c r="P116" i="31"/>
  <c r="O116" i="31"/>
  <c r="N116" i="31"/>
  <c r="BG116" i="31"/>
  <c r="BD116" i="31"/>
  <c r="P117" i="31"/>
  <c r="O117" i="31"/>
  <c r="N117" i="31"/>
  <c r="BG117" i="31"/>
  <c r="BD117" i="31"/>
  <c r="BJ117" i="31"/>
  <c r="P118" i="31"/>
  <c r="O118" i="31"/>
  <c r="N118" i="31"/>
  <c r="BJ118" i="31"/>
  <c r="BD119" i="31"/>
  <c r="P119" i="31"/>
  <c r="O119" i="31"/>
  <c r="N119" i="31"/>
  <c r="BG119" i="31"/>
  <c r="BJ119" i="31"/>
  <c r="BG120" i="31"/>
  <c r="P120" i="31"/>
  <c r="O120" i="31"/>
  <c r="N120" i="31"/>
  <c r="Q120" i="31" s="1"/>
  <c r="BD120" i="31"/>
  <c r="BJ120" i="31"/>
  <c r="P121" i="31"/>
  <c r="O121" i="31"/>
  <c r="N121" i="31"/>
  <c r="BG121" i="31"/>
  <c r="BD121" i="31"/>
  <c r="BJ121" i="31"/>
  <c r="P122" i="31"/>
  <c r="O122" i="31"/>
  <c r="N122" i="31"/>
  <c r="Q122" i="31" s="1"/>
  <c r="BJ122" i="31"/>
  <c r="BD123" i="31"/>
  <c r="P123" i="31"/>
  <c r="O123" i="31"/>
  <c r="N123" i="31"/>
  <c r="BG123" i="31"/>
  <c r="P124" i="31"/>
  <c r="O124" i="31"/>
  <c r="N124" i="31"/>
  <c r="BG124" i="31"/>
  <c r="BD124" i="31"/>
  <c r="BJ124" i="31"/>
  <c r="P125" i="31"/>
  <c r="O125" i="31"/>
  <c r="N125" i="31"/>
  <c r="BG125" i="31"/>
  <c r="BD125" i="31"/>
  <c r="BJ125" i="31"/>
  <c r="L114" i="4"/>
  <c r="Q114" i="4" s="1"/>
  <c r="BJ119" i="4"/>
  <c r="BG116" i="4"/>
  <c r="BJ118" i="4"/>
  <c r="BJ116" i="4"/>
  <c r="Q71" i="4"/>
  <c r="L70" i="4"/>
  <c r="R127" i="31"/>
  <c r="AK127" i="31"/>
  <c r="BA127" i="31"/>
  <c r="V127" i="31"/>
  <c r="BC127" i="31"/>
  <c r="AU128" i="31"/>
  <c r="AU129" i="31" s="1"/>
  <c r="BG20" i="31"/>
  <c r="BG25" i="31"/>
  <c r="BD29" i="31"/>
  <c r="BG30" i="31"/>
  <c r="Q33" i="31"/>
  <c r="BG35" i="31"/>
  <c r="BJ40" i="31"/>
  <c r="BD42" i="31"/>
  <c r="BG45" i="31"/>
  <c r="BJ56" i="31"/>
  <c r="BD58" i="31"/>
  <c r="BJ59" i="31"/>
  <c r="BG69" i="31"/>
  <c r="BJ73" i="31"/>
  <c r="BD75" i="31"/>
  <c r="BG78" i="31"/>
  <c r="BG80" i="31"/>
  <c r="BD80" i="31"/>
  <c r="BJ81" i="31"/>
  <c r="BJ95" i="31"/>
  <c r="BD102" i="31"/>
  <c r="BJ111" i="31"/>
  <c r="BG118" i="31"/>
  <c r="BD118" i="31"/>
  <c r="BD18" i="31"/>
  <c r="BD33" i="31"/>
  <c r="BD52" i="31"/>
  <c r="BD55" i="31"/>
  <c r="BG58" i="31"/>
  <c r="L60" i="31"/>
  <c r="BD61" i="31"/>
  <c r="BD68" i="31"/>
  <c r="L71" i="31"/>
  <c r="BD72" i="31"/>
  <c r="BG75" i="31"/>
  <c r="BD88" i="31"/>
  <c r="L93" i="31"/>
  <c r="BD99" i="31"/>
  <c r="BD110" i="31"/>
  <c r="BD105" i="31"/>
  <c r="L104" i="31"/>
  <c r="BG104" i="31" s="1"/>
  <c r="BD113" i="31"/>
  <c r="L13" i="31"/>
  <c r="BD13" i="31" s="1"/>
  <c r="BG19" i="31"/>
  <c r="BG24" i="31"/>
  <c r="Q32" i="31"/>
  <c r="BG34" i="31"/>
  <c r="BJ39" i="31"/>
  <c r="BD41" i="31"/>
  <c r="BG68" i="31"/>
  <c r="BJ78" i="31"/>
  <c r="BJ86" i="31"/>
  <c r="BG88" i="31"/>
  <c r="BG101" i="31"/>
  <c r="BD101" i="31"/>
  <c r="BJ105" i="31"/>
  <c r="BJ116" i="31"/>
  <c r="Y14" i="31"/>
  <c r="BD16" i="31"/>
  <c r="BD32" i="31"/>
  <c r="BG41" i="31"/>
  <c r="BJ52" i="31"/>
  <c r="BJ55" i="31"/>
  <c r="BD57" i="31"/>
  <c r="BJ58" i="31"/>
  <c r="BI60" i="31"/>
  <c r="BJ72" i="31"/>
  <c r="BD74" i="31"/>
  <c r="BJ75" i="31"/>
  <c r="BD85" i="31"/>
  <c r="AF127" i="31"/>
  <c r="BD109" i="31"/>
  <c r="BJ110" i="31"/>
  <c r="Q36" i="31"/>
  <c r="BD51" i="31"/>
  <c r="BJ61" i="31"/>
  <c r="BG76" i="31"/>
  <c r="BD76" i="31"/>
  <c r="BJ77" i="31"/>
  <c r="BJ83" i="31"/>
  <c r="BD90" i="31"/>
  <c r="BD98" i="31"/>
  <c r="AO127" i="31"/>
  <c r="BJ107" i="31"/>
  <c r="BG109" i="31"/>
  <c r="BG122" i="31"/>
  <c r="BD122" i="31"/>
  <c r="BJ123" i="31"/>
  <c r="BD40" i="31"/>
  <c r="BJ41" i="31"/>
  <c r="BD43" i="31"/>
  <c r="BD46" i="31"/>
  <c r="L49" i="31"/>
  <c r="BD49" i="31" s="1"/>
  <c r="BG63" i="31"/>
  <c r="BD84" i="31"/>
  <c r="BJ85" i="31"/>
  <c r="BD92" i="31"/>
  <c r="BD95" i="31"/>
  <c r="BD103" i="31"/>
  <c r="BD106" i="31"/>
  <c r="BD114" i="31"/>
  <c r="BI22" i="31"/>
  <c r="BJ22" i="31" s="1"/>
  <c r="BD35" i="31"/>
  <c r="BD50" i="31"/>
  <c r="BD59" i="31"/>
  <c r="BJ90" i="31"/>
  <c r="BG92" i="31"/>
  <c r="BG97" i="31"/>
  <c r="BD97" i="31"/>
  <c r="BJ98" i="31"/>
  <c r="Q123" i="4"/>
  <c r="BG120" i="4"/>
  <c r="BD123" i="4"/>
  <c r="BJ121" i="4"/>
  <c r="BJ123" i="4"/>
  <c r="BI114" i="4"/>
  <c r="BJ114" i="4" s="1"/>
  <c r="BD114" i="4"/>
  <c r="BG124" i="4"/>
  <c r="BJ122" i="4"/>
  <c r="BJ115" i="4"/>
  <c r="Q117" i="4"/>
  <c r="BG118" i="4"/>
  <c r="Q121" i="4"/>
  <c r="BG122" i="4"/>
  <c r="BD122" i="4"/>
  <c r="BD117" i="4"/>
  <c r="BD121" i="4"/>
  <c r="BD118" i="4"/>
  <c r="Q116" i="4"/>
  <c r="Q120" i="4"/>
  <c r="BG121" i="4"/>
  <c r="Q124" i="4"/>
  <c r="L13" i="4"/>
  <c r="Q13" i="4" s="1"/>
  <c r="Q14" i="4"/>
  <c r="N47" i="4"/>
  <c r="N127" i="4" s="1"/>
  <c r="P47" i="4"/>
  <c r="P127" i="4" s="1"/>
  <c r="O47" i="4"/>
  <c r="Q2" i="31" l="1"/>
  <c r="H3" i="31"/>
  <c r="Q109" i="31"/>
  <c r="Q100" i="31"/>
  <c r="Q87" i="31"/>
  <c r="Q76" i="31"/>
  <c r="Q63" i="31"/>
  <c r="Q56" i="31"/>
  <c r="Q24" i="31"/>
  <c r="Q22" i="31"/>
  <c r="Q114" i="31"/>
  <c r="Q102" i="31"/>
  <c r="Q97" i="31"/>
  <c r="Q89" i="31"/>
  <c r="Q6" i="31"/>
  <c r="Q5" i="31"/>
  <c r="Q123" i="31"/>
  <c r="Q106" i="31"/>
  <c r="Q46" i="31"/>
  <c r="Q44" i="31"/>
  <c r="H4" i="31"/>
  <c r="H5" i="31"/>
  <c r="AY129" i="31"/>
  <c r="H6" i="31"/>
  <c r="H2" i="31"/>
  <c r="Q4" i="31"/>
  <c r="Q125" i="31"/>
  <c r="Z129" i="31"/>
  <c r="BD37" i="31"/>
  <c r="Q3" i="31"/>
  <c r="Q118" i="31"/>
  <c r="Q108" i="31"/>
  <c r="Q99" i="31"/>
  <c r="Q72" i="31"/>
  <c r="Q113" i="31"/>
  <c r="Q111" i="31"/>
  <c r="AA128" i="31"/>
  <c r="AA129" i="31" s="1"/>
  <c r="Q103" i="31"/>
  <c r="Q85" i="31"/>
  <c r="Q77" i="31"/>
  <c r="Q74" i="31"/>
  <c r="Q68" i="31"/>
  <c r="Q66" i="31"/>
  <c r="Q64" i="31"/>
  <c r="Q52" i="31"/>
  <c r="Q50" i="31"/>
  <c r="AC127" i="31"/>
  <c r="AC128" i="31" s="1"/>
  <c r="AC129" i="31" s="1"/>
  <c r="Q16" i="31"/>
  <c r="BJ82" i="31"/>
  <c r="BD82" i="31"/>
  <c r="AI129" i="31"/>
  <c r="Q55" i="31"/>
  <c r="BJ60" i="31"/>
  <c r="Q121" i="31"/>
  <c r="Q119" i="31"/>
  <c r="Q92" i="31"/>
  <c r="Q43" i="31"/>
  <c r="Q18" i="31"/>
  <c r="BJ93" i="31"/>
  <c r="Q96" i="31"/>
  <c r="Q90" i="31"/>
  <c r="Q41" i="31"/>
  <c r="Q21" i="31"/>
  <c r="Q98" i="31"/>
  <c r="Q62" i="31"/>
  <c r="Q23" i="31"/>
  <c r="BD93" i="31"/>
  <c r="Q73" i="31"/>
  <c r="Q67" i="31"/>
  <c r="Q65" i="31"/>
  <c r="Q51" i="31"/>
  <c r="Q47" i="31"/>
  <c r="Q124" i="31"/>
  <c r="Q112" i="31"/>
  <c r="Q107" i="31"/>
  <c r="Q42" i="31"/>
  <c r="AP129" i="31"/>
  <c r="Q117" i="31"/>
  <c r="Q91" i="31"/>
  <c r="Q86" i="31"/>
  <c r="Q78" i="31"/>
  <c r="Q75" i="31"/>
  <c r="Q58" i="31"/>
  <c r="Q39" i="31"/>
  <c r="Q17" i="31"/>
  <c r="Q80" i="31"/>
  <c r="Q69" i="31"/>
  <c r="Q53" i="31"/>
  <c r="Q19" i="31"/>
  <c r="N115" i="31"/>
  <c r="Q116" i="31"/>
  <c r="O115" i="31"/>
  <c r="P115" i="31"/>
  <c r="N104" i="31"/>
  <c r="O104" i="31"/>
  <c r="P104" i="31"/>
  <c r="Q94" i="31"/>
  <c r="N93" i="31"/>
  <c r="O93" i="31"/>
  <c r="P93" i="31"/>
  <c r="Q83" i="31"/>
  <c r="N82" i="31"/>
  <c r="O82" i="31"/>
  <c r="P82" i="31"/>
  <c r="N71" i="31"/>
  <c r="O71" i="31"/>
  <c r="P71" i="31"/>
  <c r="N60" i="31"/>
  <c r="O60" i="31"/>
  <c r="P60" i="31"/>
  <c r="N49" i="31"/>
  <c r="O49" i="31"/>
  <c r="P49" i="31"/>
  <c r="Q38" i="31"/>
  <c r="N37" i="31"/>
  <c r="O37" i="31"/>
  <c r="P37" i="31"/>
  <c r="N13" i="31"/>
  <c r="O13" i="31"/>
  <c r="P13" i="31"/>
  <c r="BG114" i="4"/>
  <c r="AX128" i="31"/>
  <c r="AX129" i="31" s="1"/>
  <c r="AW128" i="31"/>
  <c r="AW129" i="31" s="1"/>
  <c r="AO128" i="31"/>
  <c r="AO129" i="31" s="1"/>
  <c r="AN128" i="31"/>
  <c r="AN129" i="31" s="1"/>
  <c r="L48" i="31"/>
  <c r="AG128" i="31"/>
  <c r="AG129" i="31" s="1"/>
  <c r="AF128" i="31"/>
  <c r="AF129" i="31" s="1"/>
  <c r="BD71" i="31"/>
  <c r="BD104" i="31"/>
  <c r="AT128" i="31"/>
  <c r="AT129" i="31" s="1"/>
  <c r="BG71" i="31"/>
  <c r="AH128" i="31"/>
  <c r="AH129" i="31" s="1"/>
  <c r="AK128" i="31"/>
  <c r="AK129" i="31" s="1"/>
  <c r="BG60" i="31"/>
  <c r="BD60" i="31"/>
  <c r="AD128" i="31"/>
  <c r="AD129" i="31" s="1"/>
  <c r="BJ71" i="31"/>
  <c r="BJ49" i="31"/>
  <c r="X128" i="31"/>
  <c r="X129" i="31" s="1"/>
  <c r="AL128" i="31"/>
  <c r="AL129" i="31" s="1"/>
  <c r="BG93" i="31"/>
  <c r="BG49" i="31"/>
  <c r="BJ104" i="31"/>
  <c r="V128" i="31"/>
  <c r="V129" i="31" s="1"/>
  <c r="Q60" i="31"/>
  <c r="BI48" i="31"/>
  <c r="R128" i="31"/>
  <c r="R129" i="31" s="1"/>
  <c r="Y13" i="31"/>
  <c r="Y127" i="31" s="1"/>
  <c r="BF14" i="31"/>
  <c r="BA128" i="31"/>
  <c r="BA129" i="31" s="1"/>
  <c r="AV128" i="31"/>
  <c r="AV129" i="31" s="1"/>
  <c r="BC128" i="31"/>
  <c r="BC129" i="31" s="1"/>
  <c r="U128" i="31"/>
  <c r="U129" i="31"/>
  <c r="O127" i="4"/>
  <c r="Q49" i="31" l="1"/>
  <c r="Q13" i="31"/>
  <c r="O48" i="31"/>
  <c r="P48" i="31"/>
  <c r="N48" i="31"/>
  <c r="Q37" i="31"/>
  <c r="Q71" i="31"/>
  <c r="Q82" i="31"/>
  <c r="Q93" i="31"/>
  <c r="P127" i="31"/>
  <c r="P128" i="31" s="1"/>
  <c r="O127" i="31"/>
  <c r="O128" i="31" s="1"/>
  <c r="N127" i="31"/>
  <c r="N128" i="31" s="1"/>
  <c r="Q104" i="31"/>
  <c r="Q115" i="31"/>
  <c r="BG48" i="31"/>
  <c r="BD48" i="31"/>
  <c r="BJ48" i="31"/>
  <c r="L127" i="31"/>
  <c r="BG14" i="31"/>
  <c r="BF13" i="31"/>
  <c r="BI14" i="31"/>
  <c r="Y128" i="31"/>
  <c r="Y129" i="31"/>
  <c r="Q48" i="31" l="1"/>
  <c r="BI13" i="31"/>
  <c r="BJ14" i="31"/>
  <c r="BG13" i="31"/>
  <c r="BF127" i="31"/>
  <c r="L128" i="31"/>
  <c r="BD128" i="31" s="1"/>
  <c r="BD127" i="31"/>
  <c r="L32" i="4"/>
  <c r="Q32" i="4" s="1"/>
  <c r="BF34" i="4"/>
  <c r="BI34" i="4" s="1"/>
  <c r="BF33" i="4"/>
  <c r="BI33" i="4" s="1"/>
  <c r="BF32" i="4"/>
  <c r="BI32" i="4" s="1"/>
  <c r="BF31" i="4"/>
  <c r="BI31" i="4" s="1"/>
  <c r="BF30" i="4"/>
  <c r="BI30" i="4" s="1"/>
  <c r="BF29" i="4"/>
  <c r="BI29" i="4" s="1"/>
  <c r="BF28" i="4"/>
  <c r="BI28" i="4" s="1"/>
  <c r="BF27" i="4"/>
  <c r="BI27" i="4" s="1"/>
  <c r="BF26" i="4"/>
  <c r="BI26" i="4" s="1"/>
  <c r="BF25" i="4"/>
  <c r="BI25" i="4" s="1"/>
  <c r="BF24" i="4"/>
  <c r="BI24" i="4" s="1"/>
  <c r="BF23" i="4"/>
  <c r="BI23" i="4" s="1"/>
  <c r="BC13" i="4"/>
  <c r="BA13" i="4"/>
  <c r="AZ13" i="4"/>
  <c r="AY13" i="4"/>
  <c r="AX13" i="4"/>
  <c r="AW13" i="4"/>
  <c r="AV13" i="4"/>
  <c r="AU13" i="4"/>
  <c r="AT13" i="4"/>
  <c r="AS13" i="4"/>
  <c r="AR13" i="4"/>
  <c r="AQ13" i="4"/>
  <c r="AP13" i="4"/>
  <c r="AO13" i="4"/>
  <c r="AN13" i="4"/>
  <c r="AM13" i="4"/>
  <c r="AL13" i="4"/>
  <c r="AK13" i="4"/>
  <c r="AJ13" i="4"/>
  <c r="AI13" i="4"/>
  <c r="AH13" i="4"/>
  <c r="AG13" i="4"/>
  <c r="AF13" i="4"/>
  <c r="AE13" i="4"/>
  <c r="AD13" i="4"/>
  <c r="AC13" i="4"/>
  <c r="AB13" i="4"/>
  <c r="AA13" i="4"/>
  <c r="Z13" i="4"/>
  <c r="X13" i="4"/>
  <c r="W13" i="4"/>
  <c r="V13" i="4"/>
  <c r="U13" i="4"/>
  <c r="T13" i="4"/>
  <c r="S13" i="4"/>
  <c r="R13" i="4"/>
  <c r="BF81" i="4"/>
  <c r="BC81" i="4"/>
  <c r="BA81" i="4"/>
  <c r="AZ81" i="4"/>
  <c r="AY81" i="4"/>
  <c r="AX81" i="4"/>
  <c r="AW81" i="4"/>
  <c r="AV81" i="4"/>
  <c r="AU81" i="4"/>
  <c r="AT81" i="4"/>
  <c r="AS81" i="4"/>
  <c r="AR81" i="4"/>
  <c r="AQ81" i="4"/>
  <c r="AP81" i="4"/>
  <c r="AO81" i="4"/>
  <c r="AN81" i="4"/>
  <c r="AM81" i="4"/>
  <c r="AL81" i="4"/>
  <c r="AK81" i="4"/>
  <c r="AJ81" i="4"/>
  <c r="AI81" i="4"/>
  <c r="AH81" i="4"/>
  <c r="AG81" i="4"/>
  <c r="AF81" i="4"/>
  <c r="AE81" i="4"/>
  <c r="AD81" i="4"/>
  <c r="AC81" i="4"/>
  <c r="AB81" i="4"/>
  <c r="AA81" i="4"/>
  <c r="Z81" i="4"/>
  <c r="Y81" i="4"/>
  <c r="X81" i="4"/>
  <c r="W81" i="4"/>
  <c r="V81" i="4"/>
  <c r="U81" i="4"/>
  <c r="T81" i="4"/>
  <c r="S81" i="4"/>
  <c r="R81" i="4"/>
  <c r="AO23" i="17"/>
  <c r="F12" i="20"/>
  <c r="E12" i="20"/>
  <c r="D12" i="20"/>
  <c r="F4" i="20"/>
  <c r="E4" i="20"/>
  <c r="D4" i="20"/>
  <c r="C4" i="20"/>
  <c r="G35" i="19"/>
  <c r="F35" i="19"/>
  <c r="E35" i="19"/>
  <c r="D35" i="19"/>
  <c r="BI113" i="4"/>
  <c r="BI112" i="4"/>
  <c r="BI111" i="4"/>
  <c r="BI110" i="4"/>
  <c r="BI109" i="4"/>
  <c r="BI108" i="4"/>
  <c r="BI107" i="4"/>
  <c r="BI106" i="4"/>
  <c r="BI105" i="4"/>
  <c r="BI104" i="4"/>
  <c r="BI102" i="4"/>
  <c r="BI101" i="4"/>
  <c r="BI100" i="4"/>
  <c r="BI99" i="4"/>
  <c r="BI98" i="4"/>
  <c r="BI97" i="4"/>
  <c r="BI96" i="4"/>
  <c r="BI95" i="4"/>
  <c r="BI94" i="4"/>
  <c r="BI93" i="4"/>
  <c r="BI91" i="4"/>
  <c r="BI90" i="4"/>
  <c r="BI89" i="4"/>
  <c r="BI88" i="4"/>
  <c r="BI87" i="4"/>
  <c r="BI86" i="4"/>
  <c r="BI85" i="4"/>
  <c r="BI84" i="4"/>
  <c r="BI83" i="4"/>
  <c r="BI82" i="4"/>
  <c r="BI80" i="4"/>
  <c r="BI79" i="4"/>
  <c r="BI78" i="4"/>
  <c r="BI77" i="4"/>
  <c r="BI76" i="4"/>
  <c r="BI75" i="4"/>
  <c r="BI74" i="4"/>
  <c r="BI73" i="4"/>
  <c r="BI72" i="4"/>
  <c r="BI71" i="4"/>
  <c r="BI69" i="4"/>
  <c r="BI68" i="4"/>
  <c r="BI67" i="4"/>
  <c r="BI66" i="4"/>
  <c r="BI65" i="4"/>
  <c r="BI64" i="4"/>
  <c r="BI63" i="4"/>
  <c r="BI62" i="4"/>
  <c r="BI61" i="4"/>
  <c r="BI60" i="4"/>
  <c r="BI58" i="4"/>
  <c r="BI57" i="4"/>
  <c r="BI56" i="4"/>
  <c r="BI55" i="4"/>
  <c r="BI54" i="4"/>
  <c r="BI53" i="4"/>
  <c r="BI52" i="4"/>
  <c r="BI51" i="4"/>
  <c r="BI50" i="4"/>
  <c r="BI49" i="4"/>
  <c r="BI46" i="4"/>
  <c r="BI45" i="4"/>
  <c r="BI44" i="4"/>
  <c r="BI43" i="4"/>
  <c r="BI42" i="4"/>
  <c r="BI41" i="4"/>
  <c r="BI40" i="4"/>
  <c r="BI39" i="4"/>
  <c r="BI38" i="4"/>
  <c r="BI37" i="4"/>
  <c r="BJ13" i="31" l="1"/>
  <c r="BI127" i="31"/>
  <c r="BD129" i="31"/>
  <c r="L129" i="31"/>
  <c r="D6" i="31" s="1"/>
  <c r="BG127" i="31"/>
  <c r="BF128" i="31"/>
  <c r="BG32" i="4"/>
  <c r="BG64" i="4"/>
  <c r="BD99" i="4"/>
  <c r="BG90" i="4"/>
  <c r="BG98" i="4"/>
  <c r="BG73" i="4"/>
  <c r="BG109" i="4"/>
  <c r="BG43" i="4"/>
  <c r="BJ80" i="4"/>
  <c r="L24" i="4"/>
  <c r="BD24" i="4" s="1"/>
  <c r="BG44" i="4"/>
  <c r="BD82" i="4"/>
  <c r="BD53" i="4"/>
  <c r="Y14" i="4"/>
  <c r="Y13" i="4" s="1"/>
  <c r="BG55" i="4"/>
  <c r="BG74" i="4"/>
  <c r="BG83" i="4"/>
  <c r="BG91" i="4"/>
  <c r="BD100" i="4"/>
  <c r="BG110" i="4"/>
  <c r="L25" i="4"/>
  <c r="BJ25" i="4" s="1"/>
  <c r="AC37" i="4"/>
  <c r="BG46" i="4"/>
  <c r="BG56" i="4"/>
  <c r="BG66" i="4"/>
  <c r="BG75" i="4"/>
  <c r="BG84" i="4"/>
  <c r="BD93" i="4"/>
  <c r="BG101" i="4"/>
  <c r="BG111" i="4"/>
  <c r="BG39" i="4"/>
  <c r="BD49" i="4"/>
  <c r="BG57" i="4"/>
  <c r="BG76" i="4"/>
  <c r="BG85" i="4"/>
  <c r="BG94" i="4"/>
  <c r="BG102" i="4"/>
  <c r="BG112" i="4"/>
  <c r="L26" i="4"/>
  <c r="BJ26" i="4" s="1"/>
  <c r="BG40" i="4"/>
  <c r="BG50" i="4"/>
  <c r="BG58" i="4"/>
  <c r="BG68" i="4"/>
  <c r="BD77" i="4"/>
  <c r="BD86" i="4"/>
  <c r="BG104" i="4"/>
  <c r="BG113" i="4"/>
  <c r="BG41" i="4"/>
  <c r="BD51" i="4"/>
  <c r="BG60" i="4"/>
  <c r="BG69" i="4"/>
  <c r="BG78" i="4"/>
  <c r="BG87" i="4"/>
  <c r="BG96" i="4"/>
  <c r="BG105" i="4"/>
  <c r="BG42" i="4"/>
  <c r="BG52" i="4"/>
  <c r="BD62" i="4"/>
  <c r="BG71" i="4"/>
  <c r="BD79" i="4"/>
  <c r="BD88" i="4"/>
  <c r="BG97" i="4"/>
  <c r="BG107" i="4"/>
  <c r="BG95" i="4"/>
  <c r="L34" i="4"/>
  <c r="L31" i="4"/>
  <c r="BG106" i="4"/>
  <c r="BG61" i="4"/>
  <c r="L27" i="4"/>
  <c r="L30" i="4"/>
  <c r="L33" i="4"/>
  <c r="L28" i="4"/>
  <c r="BJ23" i="4"/>
  <c r="L29" i="4"/>
  <c r="BJ32" i="4"/>
  <c r="BD32" i="4"/>
  <c r="BI81" i="4"/>
  <c r="BJ44" i="4"/>
  <c r="BG77" i="4"/>
  <c r="BG99" i="4"/>
  <c r="BJ77" i="4"/>
  <c r="D9" i="20"/>
  <c r="D13" i="20"/>
  <c r="E9" i="20"/>
  <c r="E11" i="20"/>
  <c r="E13" i="20"/>
  <c r="F9" i="20"/>
  <c r="F13" i="20"/>
  <c r="BG62" i="4"/>
  <c r="BJ79" i="4"/>
  <c r="BJ72" i="4"/>
  <c r="BD39" i="4"/>
  <c r="BD101" i="4"/>
  <c r="BG49" i="4"/>
  <c r="BG100" i="4"/>
  <c r="BG63" i="4"/>
  <c r="BD63" i="4"/>
  <c r="BG65" i="4"/>
  <c r="BD65" i="4"/>
  <c r="BJ97" i="4"/>
  <c r="BG79" i="4"/>
  <c r="BJ98" i="4"/>
  <c r="BJ107" i="4"/>
  <c r="BG53" i="4"/>
  <c r="BJ46" i="4"/>
  <c r="BJ74" i="4"/>
  <c r="BJ88" i="4"/>
  <c r="BJ99" i="4"/>
  <c r="BJ63" i="4"/>
  <c r="BD43" i="4"/>
  <c r="BD87" i="4"/>
  <c r="BJ45" i="4"/>
  <c r="BJ89" i="4"/>
  <c r="BD75" i="4"/>
  <c r="BJ51" i="4"/>
  <c r="BD71" i="4"/>
  <c r="BJ101" i="4"/>
  <c r="BJ38" i="4"/>
  <c r="BG88" i="4"/>
  <c r="BJ43" i="4"/>
  <c r="BJ84" i="4"/>
  <c r="BJ112" i="4"/>
  <c r="BD44" i="4"/>
  <c r="BJ50" i="4"/>
  <c r="BJ53" i="4"/>
  <c r="BJ62" i="4"/>
  <c r="BJ105" i="4"/>
  <c r="BJ113" i="4"/>
  <c r="BD80" i="4"/>
  <c r="BG80" i="4"/>
  <c r="BJ108" i="4"/>
  <c r="BD108" i="4"/>
  <c r="BG108" i="4"/>
  <c r="BG67" i="4"/>
  <c r="BD67" i="4"/>
  <c r="BG54" i="4"/>
  <c r="BG72" i="4"/>
  <c r="BD72" i="4"/>
  <c r="BD45" i="4"/>
  <c r="BD64" i="4"/>
  <c r="BD73" i="4"/>
  <c r="BG45" i="4"/>
  <c r="BJ64" i="4"/>
  <c r="BJ78" i="4"/>
  <c r="BD38" i="4"/>
  <c r="BD46" i="4"/>
  <c r="BD56" i="4"/>
  <c r="BD74" i="4"/>
  <c r="BD89" i="4"/>
  <c r="BD94" i="4"/>
  <c r="BG38" i="4"/>
  <c r="BG89" i="4"/>
  <c r="BJ49" i="4"/>
  <c r="BJ56" i="4"/>
  <c r="BJ65" i="4"/>
  <c r="BJ73" i="4"/>
  <c r="BD112" i="4"/>
  <c r="BG82" i="4"/>
  <c r="BJ90" i="4"/>
  <c r="BJ94" i="4"/>
  <c r="BD90" i="4"/>
  <c r="BD50" i="4"/>
  <c r="BD58" i="4"/>
  <c r="BD76" i="4"/>
  <c r="BD91" i="4"/>
  <c r="BD105" i="4"/>
  <c r="BD113" i="4"/>
  <c r="BJ39" i="4"/>
  <c r="BJ58" i="4"/>
  <c r="BJ67" i="4"/>
  <c r="BJ91" i="4"/>
  <c r="BD60" i="4"/>
  <c r="BD84" i="4"/>
  <c r="BJ60" i="4"/>
  <c r="BJ75" i="4"/>
  <c r="BD52" i="4"/>
  <c r="BD78" i="4"/>
  <c r="BD85" i="4"/>
  <c r="BD98" i="4"/>
  <c r="BD107" i="4"/>
  <c r="BJ52" i="4"/>
  <c r="BG128" i="31" l="1"/>
  <c r="BF129" i="31"/>
  <c r="BG129" i="31" s="1"/>
  <c r="BI128" i="31"/>
  <c r="BJ128" i="31" s="1"/>
  <c r="BJ127" i="31"/>
  <c r="E7" i="31"/>
  <c r="L2" i="31"/>
  <c r="L4" i="31"/>
  <c r="L3" i="31"/>
  <c r="L7" i="31"/>
  <c r="L5" i="31"/>
  <c r="L8" i="31"/>
  <c r="L6" i="31"/>
  <c r="BD29" i="4"/>
  <c r="Q29" i="4"/>
  <c r="BJ31" i="4"/>
  <c r="Q31" i="4"/>
  <c r="BG24" i="4"/>
  <c r="Q24" i="4"/>
  <c r="BG34" i="4"/>
  <c r="Q34" i="4"/>
  <c r="BG28" i="4"/>
  <c r="Q28" i="4"/>
  <c r="BD30" i="4"/>
  <c r="Q30" i="4"/>
  <c r="BJ27" i="4"/>
  <c r="Q27" i="4"/>
  <c r="BD25" i="4"/>
  <c r="Q25" i="4"/>
  <c r="BD33" i="4"/>
  <c r="Q33" i="4"/>
  <c r="BD26" i="4"/>
  <c r="Q26" i="4"/>
  <c r="BJ24" i="4"/>
  <c r="BD34" i="4"/>
  <c r="BJ34" i="4"/>
  <c r="BG25" i="4"/>
  <c r="BG26" i="4"/>
  <c r="BD83" i="4"/>
  <c r="BJ57" i="4"/>
  <c r="BJ71" i="4"/>
  <c r="BJ66" i="4"/>
  <c r="BJ83" i="4"/>
  <c r="BG51" i="4"/>
  <c r="BD40" i="4"/>
  <c r="L36" i="4"/>
  <c r="BD57" i="4"/>
  <c r="BJ69" i="4"/>
  <c r="BJ68" i="4"/>
  <c r="BJ100" i="4"/>
  <c r="BG86" i="4"/>
  <c r="BJ87" i="4"/>
  <c r="BD68" i="4"/>
  <c r="BD66" i="4"/>
  <c r="BJ76" i="4"/>
  <c r="BD69" i="4"/>
  <c r="Q70" i="4"/>
  <c r="BJ86" i="4"/>
  <c r="BJ104" i="4"/>
  <c r="BD104" i="4"/>
  <c r="BJ93" i="4"/>
  <c r="BJ82" i="4"/>
  <c r="BD61" i="4"/>
  <c r="BD97" i="4"/>
  <c r="BJ61" i="4"/>
  <c r="BG93" i="4"/>
  <c r="BD96" i="4"/>
  <c r="BD110" i="4"/>
  <c r="BJ110" i="4"/>
  <c r="BJ96" i="4"/>
  <c r="BJ85" i="4"/>
  <c r="L48" i="4"/>
  <c r="Q48" i="4" s="1"/>
  <c r="BG37" i="4"/>
  <c r="BJ41" i="4"/>
  <c r="BJ111" i="4"/>
  <c r="BJ40" i="4"/>
  <c r="L92" i="4"/>
  <c r="BJ95" i="4"/>
  <c r="BJ54" i="4"/>
  <c r="BJ106" i="4"/>
  <c r="L103" i="4"/>
  <c r="BD41" i="4"/>
  <c r="BD42" i="4"/>
  <c r="BJ109" i="4"/>
  <c r="BD111" i="4"/>
  <c r="BJ42" i="4"/>
  <c r="BD95" i="4"/>
  <c r="BD106" i="4"/>
  <c r="BD102" i="4"/>
  <c r="BD55" i="4"/>
  <c r="BJ37" i="4"/>
  <c r="BD109" i="4"/>
  <c r="BJ102" i="4"/>
  <c r="BJ55" i="4"/>
  <c r="BD37" i="4"/>
  <c r="BD54" i="4"/>
  <c r="L81" i="4"/>
  <c r="BD31" i="4"/>
  <c r="BG31" i="4"/>
  <c r="BG27" i="4"/>
  <c r="L59" i="4"/>
  <c r="Q59" i="4" s="1"/>
  <c r="BJ29" i="4"/>
  <c r="BD27" i="4"/>
  <c r="BD28" i="4"/>
  <c r="BJ28" i="4"/>
  <c r="BG30" i="4"/>
  <c r="BD23" i="4"/>
  <c r="BG23" i="4"/>
  <c r="BG29" i="4"/>
  <c r="BJ33" i="4"/>
  <c r="BG33" i="4"/>
  <c r="BJ30" i="4"/>
  <c r="D10" i="20"/>
  <c r="D11" i="20"/>
  <c r="E10" i="20"/>
  <c r="F10" i="20"/>
  <c r="F11" i="20"/>
  <c r="AX70" i="4"/>
  <c r="AY70" i="4"/>
  <c r="AZ70" i="4"/>
  <c r="BA70" i="4"/>
  <c r="S70" i="4"/>
  <c r="H52" i="19"/>
  <c r="H48" i="19"/>
  <c r="G52" i="19"/>
  <c r="G48" i="19"/>
  <c r="F52" i="19"/>
  <c r="F48" i="19"/>
  <c r="E52" i="19"/>
  <c r="E48" i="19"/>
  <c r="D52" i="19"/>
  <c r="D48" i="19"/>
  <c r="BI129" i="31" l="1"/>
  <c r="BJ129" i="31" s="1"/>
  <c r="Q36" i="4"/>
  <c r="Q81" i="4"/>
  <c r="Q103" i="4"/>
  <c r="Q92" i="4"/>
  <c r="L47" i="4"/>
  <c r="L126" i="4" s="1"/>
  <c r="Q47" i="4" l="1"/>
  <c r="D14" i="20"/>
  <c r="D8" i="20"/>
  <c r="F8" i="20"/>
  <c r="E36" i="19" a="1"/>
  <c r="E36" i="19" s="1"/>
  <c r="E37" i="19" a="1"/>
  <c r="E37" i="19" s="1"/>
  <c r="E41" i="19" a="1"/>
  <c r="E41" i="19" s="1"/>
  <c r="E40" i="19" a="1"/>
  <c r="E40" i="19" s="1"/>
  <c r="E38" i="19" a="1"/>
  <c r="E38" i="19" s="1"/>
  <c r="E39" i="19" a="1"/>
  <c r="E39" i="19" s="1"/>
  <c r="E42" i="19" a="1"/>
  <c r="E42" i="19" s="1"/>
  <c r="I11" i="19"/>
  <c r="B5" i="20"/>
  <c r="E8" i="20" l="1"/>
  <c r="F37" i="19" a="1"/>
  <c r="F37" i="19" s="1"/>
  <c r="F36" i="19" a="1"/>
  <c r="F36" i="19" s="1"/>
  <c r="F42" i="19" a="1"/>
  <c r="F42" i="19" s="1"/>
  <c r="D47" i="19"/>
  <c r="H51" i="19"/>
  <c r="H47" i="19"/>
  <c r="E14" i="20" l="1"/>
  <c r="F41" i="19" a="1"/>
  <c r="F41" i="19" s="1"/>
  <c r="F40" i="19" a="1"/>
  <c r="F40" i="19" s="1"/>
  <c r="F39" i="19" a="1"/>
  <c r="F39" i="19" s="1"/>
  <c r="F38" i="19" a="1"/>
  <c r="F38" i="19" s="1"/>
  <c r="G41" i="19" a="1"/>
  <c r="G41" i="19" s="1"/>
  <c r="G36" i="19" a="1"/>
  <c r="G36" i="19" s="1"/>
  <c r="G42" i="19" a="1"/>
  <c r="G42" i="19" s="1"/>
  <c r="G40" i="19" a="1"/>
  <c r="G40" i="19" s="1"/>
  <c r="F14" i="20"/>
  <c r="G38" i="19" a="1"/>
  <c r="G38" i="19" s="1"/>
  <c r="G37" i="19" a="1"/>
  <c r="G37" i="19" s="1"/>
  <c r="G39" i="19" a="1"/>
  <c r="G39" i="19" s="1"/>
  <c r="H49" i="19"/>
  <c r="H53" i="19"/>
  <c r="F11" i="19"/>
  <c r="I10" i="19"/>
  <c r="F10" i="19"/>
  <c r="G72" i="19"/>
  <c r="F72" i="19"/>
  <c r="E72" i="19"/>
  <c r="D72" i="19"/>
  <c r="I63" i="19"/>
  <c r="I62" i="19"/>
  <c r="I61" i="19"/>
  <c r="I60" i="19"/>
  <c r="C55" i="19"/>
  <c r="C52" i="19"/>
  <c r="G51" i="19"/>
  <c r="F51" i="19"/>
  <c r="E51" i="19"/>
  <c r="D51" i="19"/>
  <c r="C51" i="19"/>
  <c r="C48" i="19"/>
  <c r="G47" i="19"/>
  <c r="F47" i="19"/>
  <c r="E47" i="19"/>
  <c r="C47" i="19"/>
  <c r="C43" i="19"/>
  <c r="C13" i="19"/>
  <c r="F9" i="19"/>
  <c r="R36" i="4"/>
  <c r="U36"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AW36" i="4"/>
  <c r="AX36" i="4"/>
  <c r="AY36" i="4"/>
  <c r="AZ36" i="4"/>
  <c r="BA36" i="4"/>
  <c r="BC36" i="4"/>
  <c r="F53" i="19" l="1"/>
  <c r="I51" i="19"/>
  <c r="I48" i="19"/>
  <c r="I52" i="19"/>
  <c r="I47" i="19"/>
  <c r="D49" i="19"/>
  <c r="F49" i="19"/>
  <c r="D53" i="19"/>
  <c r="G53" i="19"/>
  <c r="I72" i="19"/>
  <c r="E49" i="19"/>
  <c r="G49" i="19"/>
  <c r="E53" i="19"/>
  <c r="I49" i="19" l="1"/>
  <c r="I53" i="19"/>
  <c r="R70" i="4" l="1"/>
  <c r="R48" i="4"/>
  <c r="X103" i="4"/>
  <c r="R59" i="4"/>
  <c r="S59" i="4"/>
  <c r="AX48" i="4"/>
  <c r="AY48" i="4"/>
  <c r="AY59" i="4"/>
  <c r="AZ48" i="4"/>
  <c r="AZ59" i="4"/>
  <c r="BA48" i="4"/>
  <c r="BA59" i="4"/>
  <c r="R92" i="4"/>
  <c r="AX92" i="4"/>
  <c r="AY92" i="4"/>
  <c r="AZ92" i="4"/>
  <c r="BA92" i="4"/>
  <c r="R103" i="4"/>
  <c r="U103" i="4"/>
  <c r="V103" i="4"/>
  <c r="W103" i="4"/>
  <c r="Y103" i="4"/>
  <c r="AA103" i="4"/>
  <c r="AB103" i="4"/>
  <c r="AC103" i="4"/>
  <c r="AE103" i="4"/>
  <c r="AF103" i="4"/>
  <c r="AG103" i="4"/>
  <c r="AH103" i="4"/>
  <c r="AI103" i="4"/>
  <c r="AJ103" i="4"/>
  <c r="AK103" i="4"/>
  <c r="AL103" i="4"/>
  <c r="AM103" i="4"/>
  <c r="AN103" i="4"/>
  <c r="AO103" i="4"/>
  <c r="AQ103" i="4"/>
  <c r="AR103" i="4"/>
  <c r="AS103" i="4"/>
  <c r="AT103" i="4"/>
  <c r="AU103" i="4"/>
  <c r="AV103" i="4"/>
  <c r="AW103" i="4"/>
  <c r="AX103" i="4"/>
  <c r="AY103" i="4"/>
  <c r="AZ103" i="4"/>
  <c r="BA103" i="4"/>
  <c r="BC48" i="4"/>
  <c r="BC59" i="4"/>
  <c r="BC70" i="4"/>
  <c r="BC103" i="4"/>
  <c r="BC92" i="4"/>
  <c r="AZ47" i="4" l="1"/>
  <c r="BA47" i="4"/>
  <c r="R47" i="4"/>
  <c r="AY47" i="4"/>
  <c r="BC47" i="4"/>
  <c r="BD16" i="4"/>
  <c r="T36" i="4"/>
  <c r="BD36" i="4"/>
  <c r="L35" i="4"/>
  <c r="Q35" i="4" s="1"/>
  <c r="BC126" i="4" l="1"/>
  <c r="BC127" i="4" s="1"/>
  <c r="BC128" i="4" s="1"/>
  <c r="AX59" i="4"/>
  <c r="AX47" i="4" s="1"/>
  <c r="BD15" i="4"/>
  <c r="BD17" i="4"/>
  <c r="BD18" i="4"/>
  <c r="BD19" i="4"/>
  <c r="BD20" i="4"/>
  <c r="BD21" i="4"/>
  <c r="BD22" i="4"/>
  <c r="BD35" i="4"/>
  <c r="S36" i="4"/>
  <c r="C9" i="20" s="1"/>
  <c r="BD14" i="4"/>
  <c r="B11" i="17" l="1"/>
  <c r="B10" i="17" s="1"/>
  <c r="B17" i="17"/>
  <c r="AW70" i="4"/>
  <c r="T70" i="4"/>
  <c r="BF22" i="4"/>
  <c r="BI22" i="4" s="1"/>
  <c r="BJ22" i="4" s="1"/>
  <c r="AW92" i="4"/>
  <c r="AV59" i="4"/>
  <c r="AW59" i="4"/>
  <c r="H9" i="20"/>
  <c r="BF35" i="4"/>
  <c r="BG35" i="4" s="1"/>
  <c r="BD92" i="4"/>
  <c r="BD103" i="4"/>
  <c r="BF36" i="4"/>
  <c r="AQ92" i="4"/>
  <c r="AA92" i="4"/>
  <c r="AD103" i="4"/>
  <c r="T92" i="4"/>
  <c r="BF21" i="4"/>
  <c r="BI21" i="4" s="1"/>
  <c r="BJ21" i="4" s="1"/>
  <c r="BF15" i="4"/>
  <c r="BI15" i="4" s="1"/>
  <c r="BJ15" i="4" s="1"/>
  <c r="BF16" i="4"/>
  <c r="BI16" i="4" s="1"/>
  <c r="BJ16" i="4" s="1"/>
  <c r="AH92" i="4"/>
  <c r="Z103" i="4"/>
  <c r="BF14" i="4"/>
  <c r="AV92" i="4"/>
  <c r="AN92" i="4"/>
  <c r="AF92" i="4"/>
  <c r="X92" i="4"/>
  <c r="W92" i="4"/>
  <c r="AT92" i="4"/>
  <c r="AL92" i="4"/>
  <c r="AD92" i="4"/>
  <c r="V92" i="4"/>
  <c r="AU92" i="4"/>
  <c r="AE92" i="4"/>
  <c r="AS92" i="4"/>
  <c r="AK92" i="4"/>
  <c r="U92" i="4"/>
  <c r="AM92" i="4"/>
  <c r="AC92" i="4"/>
  <c r="AR92" i="4"/>
  <c r="AJ92" i="4"/>
  <c r="AB92" i="4"/>
  <c r="S103" i="4"/>
  <c r="AP92" i="4"/>
  <c r="Z92" i="4"/>
  <c r="BF20" i="4"/>
  <c r="BI20" i="4" s="1"/>
  <c r="BJ20" i="4" s="1"/>
  <c r="AP103" i="4"/>
  <c r="AO92" i="4"/>
  <c r="AG92" i="4"/>
  <c r="Y92" i="4"/>
  <c r="AF70" i="4"/>
  <c r="BF19" i="4"/>
  <c r="BF18" i="4"/>
  <c r="S92"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AI70" i="4"/>
  <c r="AU70" i="4"/>
  <c r="BF17" i="4"/>
  <c r="T103" i="4"/>
  <c r="AI92" i="4"/>
  <c r="B15" i="17"/>
  <c r="BI14" i="4" l="1"/>
  <c r="BF13" i="4"/>
  <c r="B19" i="17"/>
  <c r="B18" i="17" s="1"/>
  <c r="BD81" i="4"/>
  <c r="BI35" i="4"/>
  <c r="BJ35" i="4" s="1"/>
  <c r="BG22" i="4"/>
  <c r="B16" i="17"/>
  <c r="C12" i="20"/>
  <c r="AC70" i="4"/>
  <c r="W70" i="4"/>
  <c r="BG20" i="4"/>
  <c r="AR70" i="4"/>
  <c r="AL70" i="4"/>
  <c r="Z70" i="4"/>
  <c r="AO70" i="4"/>
  <c r="AV48" i="4"/>
  <c r="AW48" i="4"/>
  <c r="AW47" i="4" s="1"/>
  <c r="BF103" i="4"/>
  <c r="BG103" i="4" s="1"/>
  <c r="AT70" i="4"/>
  <c r="AQ70" i="4"/>
  <c r="AN70" i="4"/>
  <c r="AK70" i="4"/>
  <c r="AH70" i="4"/>
  <c r="AE70" i="4"/>
  <c r="AB70" i="4"/>
  <c r="Y70" i="4"/>
  <c r="V70" i="4"/>
  <c r="AV70" i="4"/>
  <c r="AS70" i="4"/>
  <c r="AP70" i="4"/>
  <c r="AM70" i="4"/>
  <c r="AJ70" i="4"/>
  <c r="AG70" i="4"/>
  <c r="AD70" i="4"/>
  <c r="AA70" i="4"/>
  <c r="X70" i="4"/>
  <c r="U70" i="4"/>
  <c r="C13" i="20"/>
  <c r="BI36" i="4"/>
  <c r="BG36" i="4"/>
  <c r="BG15" i="4"/>
  <c r="BG21" i="4"/>
  <c r="BG16" i="4"/>
  <c r="BG14" i="4"/>
  <c r="BI18" i="4"/>
  <c r="BJ18" i="4" s="1"/>
  <c r="BG18" i="4"/>
  <c r="BI19" i="4"/>
  <c r="BJ19" i="4" s="1"/>
  <c r="BG19" i="4"/>
  <c r="T48" i="4"/>
  <c r="U48" i="4"/>
  <c r="V48" i="4"/>
  <c r="W48" i="4"/>
  <c r="X48" i="4"/>
  <c r="Y48" i="4"/>
  <c r="Z48" i="4"/>
  <c r="AA48" i="4"/>
  <c r="AB48" i="4"/>
  <c r="AC48" i="4"/>
  <c r="AD48" i="4"/>
  <c r="AE48" i="4"/>
  <c r="AF48" i="4"/>
  <c r="AF47" i="4" s="1"/>
  <c r="AG48" i="4"/>
  <c r="AH48" i="4"/>
  <c r="AI48" i="4"/>
  <c r="AI47" i="4" s="1"/>
  <c r="AJ48" i="4"/>
  <c r="AK48" i="4"/>
  <c r="AL48" i="4"/>
  <c r="AM48" i="4"/>
  <c r="AN48" i="4"/>
  <c r="AO48" i="4"/>
  <c r="AP48" i="4"/>
  <c r="AQ48" i="4"/>
  <c r="AR48" i="4"/>
  <c r="AS48" i="4"/>
  <c r="AT48" i="4"/>
  <c r="AU48" i="4"/>
  <c r="AU47" i="4" s="1"/>
  <c r="T59" i="4"/>
  <c r="BI17" i="4"/>
  <c r="BJ17" i="4" s="1"/>
  <c r="BG17" i="4"/>
  <c r="B13" i="17"/>
  <c r="BF92" i="4"/>
  <c r="BG92" i="4" s="1"/>
  <c r="B14" i="17"/>
  <c r="AR47" i="4" l="1"/>
  <c r="AS47" i="4"/>
  <c r="BJ14" i="4"/>
  <c r="BI13" i="4"/>
  <c r="W47" i="4"/>
  <c r="AL47" i="4"/>
  <c r="AM47" i="4"/>
  <c r="B21" i="17"/>
  <c r="B20" i="17" s="1"/>
  <c r="AP47" i="4"/>
  <c r="AV47" i="4"/>
  <c r="AB47" i="4"/>
  <c r="AG47" i="4"/>
  <c r="X47" i="4"/>
  <c r="AQ47" i="4"/>
  <c r="AH47" i="4"/>
  <c r="AO47" i="4"/>
  <c r="AE47" i="4"/>
  <c r="AD47" i="4"/>
  <c r="AJ47" i="4"/>
  <c r="T47" i="4"/>
  <c r="Z47" i="4"/>
  <c r="AT47" i="4"/>
  <c r="V47" i="4"/>
  <c r="V126" i="4" s="1"/>
  <c r="AK47" i="4"/>
  <c r="AC47" i="4"/>
  <c r="U47" i="4"/>
  <c r="AA47" i="4"/>
  <c r="Y47" i="4"/>
  <c r="AN47" i="4"/>
  <c r="H12" i="20"/>
  <c r="C11" i="20"/>
  <c r="BD70" i="4"/>
  <c r="BD59" i="4"/>
  <c r="BD48" i="4"/>
  <c r="H13" i="20"/>
  <c r="B9" i="17"/>
  <c r="BJ36" i="4"/>
  <c r="BG81" i="4"/>
  <c r="BF59" i="4"/>
  <c r="BG59" i="4" s="1"/>
  <c r="S48" i="4"/>
  <c r="S47" i="4" s="1"/>
  <c r="BI103" i="4"/>
  <c r="BJ103" i="4" s="1"/>
  <c r="BI92" i="4"/>
  <c r="BJ92" i="4" s="1"/>
  <c r="V127" i="4" l="1"/>
  <c r="V128" i="4" s="1"/>
  <c r="L127" i="4"/>
  <c r="H11" i="20"/>
  <c r="BF70" i="4"/>
  <c r="BG70" i="4" s="1"/>
  <c r="C10" i="20"/>
  <c r="F5" i="20"/>
  <c r="BD47" i="4"/>
  <c r="B12" i="17"/>
  <c r="BI59" i="4"/>
  <c r="BJ59" i="4" s="1"/>
  <c r="BF48" i="4"/>
  <c r="BJ81" i="4"/>
  <c r="BD126" i="4" l="1"/>
  <c r="BF47" i="4"/>
  <c r="BG47" i="4" s="1"/>
  <c r="BI70" i="4"/>
  <c r="BJ70" i="4" s="1"/>
  <c r="H10" i="20"/>
  <c r="E5" i="20"/>
  <c r="E73" i="19"/>
  <c r="E74" i="19" s="1"/>
  <c r="D6" i="20"/>
  <c r="H73" i="19"/>
  <c r="BG48" i="4"/>
  <c r="BI48" i="4"/>
  <c r="BI47" i="4" l="1"/>
  <c r="BJ47" i="4" s="1"/>
  <c r="D5" i="20"/>
  <c r="D7" i="20" s="1"/>
  <c r="G43" i="19"/>
  <c r="G55" i="19" s="1"/>
  <c r="D73" i="19"/>
  <c r="D74" i="19" s="1"/>
  <c r="C6" i="20"/>
  <c r="BJ48" i="4"/>
  <c r="E43" i="19" l="1"/>
  <c r="E55" i="19" s="1"/>
  <c r="H43" i="19" l="1"/>
  <c r="H55" i="19" s="1"/>
  <c r="F73" i="19" l="1"/>
  <c r="F74" i="19" s="1"/>
  <c r="E6" i="20"/>
  <c r="E7" i="20" l="1"/>
  <c r="G73" i="19" l="1"/>
  <c r="G74" i="19" s="1"/>
  <c r="F6" i="20"/>
  <c r="I73" i="19" l="1"/>
  <c r="I74" i="19" s="1"/>
  <c r="F7" i="20"/>
  <c r="H6" i="20"/>
  <c r="BD127" i="4" l="1"/>
  <c r="BD128" i="4" s="1"/>
  <c r="L128" i="4"/>
  <c r="D6" i="4" s="1"/>
  <c r="E7" i="4" s="1"/>
  <c r="G3" i="4" l="1"/>
  <c r="G5" i="4"/>
  <c r="G4" i="4"/>
  <c r="G2" i="4"/>
  <c r="G6" i="4"/>
  <c r="H5" i="4" l="1"/>
  <c r="H2" i="4"/>
  <c r="H6" i="4"/>
  <c r="H4" i="4"/>
  <c r="H3" i="4"/>
  <c r="F43" i="19"/>
  <c r="F55" i="19" s="1"/>
  <c r="R126" i="4" l="1"/>
  <c r="R127" i="4" s="1"/>
  <c r="R128" i="4" l="1"/>
  <c r="AQ126" i="4" l="1"/>
  <c r="AQ127" i="4" s="1"/>
  <c r="AA126" i="4"/>
  <c r="AA127" i="4" s="1"/>
  <c r="AC126" i="4"/>
  <c r="AZ126" i="4"/>
  <c r="AZ127" i="4" s="1"/>
  <c r="AB126" i="4"/>
  <c r="AB127" i="4" s="1"/>
  <c r="AV126" i="4"/>
  <c r="AV127" i="4" s="1"/>
  <c r="T126" i="4"/>
  <c r="T127" i="4" s="1"/>
  <c r="AM126" i="4"/>
  <c r="AM127" i="4" s="1"/>
  <c r="AH126" i="4"/>
  <c r="AH127" i="4" s="1"/>
  <c r="AW126" i="4"/>
  <c r="AW127" i="4" s="1"/>
  <c r="AR126" i="4"/>
  <c r="AR127" i="4" s="1"/>
  <c r="AF126" i="4"/>
  <c r="AF127" i="4" s="1"/>
  <c r="AK126" i="4"/>
  <c r="AK127" i="4" s="1"/>
  <c r="AE126" i="4"/>
  <c r="AE127" i="4" s="1"/>
  <c r="U126" i="4"/>
  <c r="U127" i="4" s="1"/>
  <c r="BA126" i="4"/>
  <c r="BA127" i="4" s="1"/>
  <c r="S126" i="4"/>
  <c r="S127" i="4" s="1"/>
  <c r="AC127" i="4" l="1"/>
  <c r="AC128" i="4" s="1"/>
  <c r="AE128" i="4"/>
  <c r="AV128" i="4"/>
  <c r="AR128" i="4"/>
  <c r="AD126" i="4"/>
  <c r="AJ126" i="4"/>
  <c r="AJ127" i="4" s="1"/>
  <c r="AP126" i="4"/>
  <c r="AP127" i="4" s="1"/>
  <c r="AZ128" i="4"/>
  <c r="AU126" i="4"/>
  <c r="AS126" i="4"/>
  <c r="AS127" i="4" s="1"/>
  <c r="AM128" i="4"/>
  <c r="S128" i="4"/>
  <c r="AK128" i="4"/>
  <c r="AO126" i="4"/>
  <c r="AO127" i="4" s="1"/>
  <c r="AF128" i="4"/>
  <c r="AT126" i="4"/>
  <c r="AY126" i="4"/>
  <c r="AY127" i="4" s="1"/>
  <c r="AX126" i="4"/>
  <c r="AX127" i="4" s="1"/>
  <c r="AQ128" i="4"/>
  <c r="AL126" i="4"/>
  <c r="AN126" i="4"/>
  <c r="AN127" i="4" s="1"/>
  <c r="AW128" i="4"/>
  <c r="T128" i="4"/>
  <c r="AH128" i="4"/>
  <c r="AI126" i="4"/>
  <c r="AI127" i="4" s="1"/>
  <c r="AG126" i="4"/>
  <c r="AG127" i="4" s="1"/>
  <c r="AB128" i="4"/>
  <c r="AA128" i="4"/>
  <c r="X126" i="4"/>
  <c r="X127" i="4" s="1"/>
  <c r="Y126" i="4"/>
  <c r="Y127" i="4" s="1"/>
  <c r="Z126" i="4"/>
  <c r="Z127" i="4" s="1"/>
  <c r="W126" i="4"/>
  <c r="W127" i="4" s="1"/>
  <c r="U128" i="4"/>
  <c r="C8" i="20"/>
  <c r="AU127" i="4" l="1"/>
  <c r="AU128" i="4" s="1"/>
  <c r="AT127" i="4"/>
  <c r="AT128" i="4" s="1"/>
  <c r="AD127" i="4"/>
  <c r="AD128" i="4" s="1"/>
  <c r="AL127" i="4"/>
  <c r="AL128" i="4" s="1"/>
  <c r="BA128" i="4"/>
  <c r="AN128" i="4"/>
  <c r="AG128" i="4"/>
  <c r="AI128" i="4"/>
  <c r="BF126" i="4"/>
  <c r="BF127" i="4" s="1"/>
  <c r="BF128" i="4" s="1"/>
  <c r="H8" i="20"/>
  <c r="W128" i="4" l="1"/>
  <c r="X128" i="4"/>
  <c r="AY128" i="4"/>
  <c r="AP128" i="4"/>
  <c r="AO128" i="4"/>
  <c r="AX128" i="4"/>
  <c r="AJ128" i="4"/>
  <c r="AS128" i="4"/>
  <c r="Y128" i="4"/>
  <c r="Z128" i="4"/>
  <c r="BG13" i="4"/>
  <c r="D42" i="19" a="1"/>
  <c r="D42" i="19" s="1"/>
  <c r="I42" i="19" s="1"/>
  <c r="D37" i="19" a="1"/>
  <c r="D37" i="19" s="1"/>
  <c r="I37" i="19" s="1"/>
  <c r="D36" i="19" a="1"/>
  <c r="D36" i="19" s="1"/>
  <c r="D40" i="19" a="1"/>
  <c r="D40" i="19" s="1"/>
  <c r="I40" i="19" s="1"/>
  <c r="D41" i="19" a="1"/>
  <c r="D41" i="19" s="1"/>
  <c r="I41" i="19" s="1"/>
  <c r="D38" i="19" a="1"/>
  <c r="D38" i="19" s="1"/>
  <c r="I38" i="19" s="1"/>
  <c r="D39" i="19" a="1"/>
  <c r="D39" i="19" s="1"/>
  <c r="I39" i="19" s="1"/>
  <c r="C14" i="20"/>
  <c r="N13" i="17" l="1"/>
  <c r="D19" i="17"/>
  <c r="D18" i="17" s="1"/>
  <c r="K21" i="17"/>
  <c r="K20" i="17" s="1"/>
  <c r="AH13" i="17"/>
  <c r="U21" i="17"/>
  <c r="U20" i="17" s="1"/>
  <c r="Z17" i="17"/>
  <c r="Z16" i="17" s="1"/>
  <c r="Q13" i="17"/>
  <c r="H21" i="17"/>
  <c r="H20" i="17" s="1"/>
  <c r="F17" i="17"/>
  <c r="F16" i="17" s="1"/>
  <c r="M14" i="17"/>
  <c r="AI19" i="17"/>
  <c r="AI18" i="17" s="1"/>
  <c r="AF17" i="17"/>
  <c r="AF16" i="17" s="1"/>
  <c r="AC14" i="17"/>
  <c r="AM15" i="17"/>
  <c r="Z19" i="17"/>
  <c r="Z18" i="17" s="1"/>
  <c r="AA19" i="17"/>
  <c r="AA18" i="17" s="1"/>
  <c r="J14" i="17"/>
  <c r="AB15" i="17"/>
  <c r="AF14" i="17"/>
  <c r="AG15" i="17"/>
  <c r="X14" i="17"/>
  <c r="AH19" i="17"/>
  <c r="AH18" i="17" s="1"/>
  <c r="F15" i="17"/>
  <c r="AK14" i="17"/>
  <c r="P17" i="17"/>
  <c r="P16" i="17" s="1"/>
  <c r="AG13" i="17"/>
  <c r="I21" i="17"/>
  <c r="I20" i="17" s="1"/>
  <c r="AC21" i="17"/>
  <c r="AC20" i="17" s="1"/>
  <c r="AL13" i="17"/>
  <c r="J11" i="17"/>
  <c r="J10" i="17" s="1"/>
  <c r="Y13" i="17"/>
  <c r="AK21" i="17"/>
  <c r="AK20" i="17" s="1"/>
  <c r="H13" i="17"/>
  <c r="W11" i="17"/>
  <c r="W10" i="17" s="1"/>
  <c r="D11" i="17"/>
  <c r="D10" i="17" s="1"/>
  <c r="J13" i="17"/>
  <c r="AG11" i="17"/>
  <c r="AG10" i="17" s="1"/>
  <c r="P11" i="17"/>
  <c r="P10" i="17" s="1"/>
  <c r="AC13" i="17"/>
  <c r="AE21" i="17"/>
  <c r="AE20" i="17" s="1"/>
  <c r="Y17" i="17"/>
  <c r="Y16" i="17" s="1"/>
  <c r="O17" i="17"/>
  <c r="O16" i="17" s="1"/>
  <c r="F19" i="17"/>
  <c r="F18" i="17" s="1"/>
  <c r="AF19" i="17"/>
  <c r="AF18" i="17" s="1"/>
  <c r="U19" i="17"/>
  <c r="U18" i="17" s="1"/>
  <c r="AL14" i="17"/>
  <c r="J15" i="17"/>
  <c r="N15" i="17"/>
  <c r="K15" i="17"/>
  <c r="H14" i="17"/>
  <c r="H17" i="17"/>
  <c r="H16" i="17" s="1"/>
  <c r="AD14" i="17"/>
  <c r="H19" i="17"/>
  <c r="H18" i="17" s="1"/>
  <c r="AJ17" i="17"/>
  <c r="AJ16" i="17" s="1"/>
  <c r="AG14" i="17"/>
  <c r="E17" i="17"/>
  <c r="E16" i="17" s="1"/>
  <c r="T17" i="17"/>
  <c r="T16" i="17" s="1"/>
  <c r="T21" i="17"/>
  <c r="T20" i="17" s="1"/>
  <c r="AH11" i="17"/>
  <c r="AH10" i="17" s="1"/>
  <c r="Q11" i="17"/>
  <c r="Q10" i="17" s="1"/>
  <c r="M13" i="17"/>
  <c r="I13" i="17"/>
  <c r="M21" i="17"/>
  <c r="M20" i="17" s="1"/>
  <c r="Z13" i="17"/>
  <c r="R13" i="17"/>
  <c r="N11" i="17"/>
  <c r="N10" i="17" s="1"/>
  <c r="AI11" i="17"/>
  <c r="AI10" i="17" s="1"/>
  <c r="E13" i="17"/>
  <c r="AM13" i="17"/>
  <c r="K17" i="17"/>
  <c r="K16" i="17" s="1"/>
  <c r="AB17" i="17"/>
  <c r="AB16" i="17" s="1"/>
  <c r="G19" i="17"/>
  <c r="G18" i="17" s="1"/>
  <c r="N19" i="17"/>
  <c r="N18" i="17" s="1"/>
  <c r="G15" i="17"/>
  <c r="L15" i="17"/>
  <c r="S14" i="17"/>
  <c r="W17" i="17"/>
  <c r="W16" i="17" s="1"/>
  <c r="T15" i="17"/>
  <c r="AK19" i="17"/>
  <c r="AK18" i="17" s="1"/>
  <c r="L19" i="17"/>
  <c r="L18" i="17" s="1"/>
  <c r="V14" i="17"/>
  <c r="S15" i="17"/>
  <c r="AA14" i="17"/>
  <c r="H15" i="17"/>
  <c r="AE19" i="17"/>
  <c r="AE18" i="17" s="1"/>
  <c r="AK17" i="17"/>
  <c r="AK16" i="17" s="1"/>
  <c r="M17" i="17"/>
  <c r="M16" i="17" s="1"/>
  <c r="S13" i="17"/>
  <c r="H11" i="17"/>
  <c r="H10" i="17" s="1"/>
  <c r="AI13" i="17"/>
  <c r="U11" i="17"/>
  <c r="U10" i="17" s="1"/>
  <c r="I11" i="17"/>
  <c r="I10" i="17" s="1"/>
  <c r="R21" i="17"/>
  <c r="R20" i="17" s="1"/>
  <c r="U13" i="17"/>
  <c r="G21" i="17"/>
  <c r="G20" i="17" s="1"/>
  <c r="AA13" i="17"/>
  <c r="Z21" i="17"/>
  <c r="Z20" i="17" s="1"/>
  <c r="AB11" i="17"/>
  <c r="AB10" i="17" s="1"/>
  <c r="P21" i="17"/>
  <c r="P20" i="17" s="1"/>
  <c r="K11" i="17"/>
  <c r="K10" i="17" s="1"/>
  <c r="O13" i="17"/>
  <c r="G11" i="17"/>
  <c r="G10" i="17" s="1"/>
  <c r="AC17" i="17"/>
  <c r="AC16" i="17" s="1"/>
  <c r="L17" i="17"/>
  <c r="L16" i="17" s="1"/>
  <c r="AL17" i="17"/>
  <c r="AL16" i="17" s="1"/>
  <c r="AD17" i="17"/>
  <c r="AD16" i="17" s="1"/>
  <c r="AM17" i="17"/>
  <c r="AM16" i="17" s="1"/>
  <c r="AD15" i="17"/>
  <c r="Y19" i="17"/>
  <c r="Y18" i="17" s="1"/>
  <c r="I15" i="17"/>
  <c r="R14" i="17"/>
  <c r="M19" i="17"/>
  <c r="M18" i="17" s="1"/>
  <c r="AH15" i="17"/>
  <c r="X17" i="17"/>
  <c r="X16" i="17" s="1"/>
  <c r="R19" i="17"/>
  <c r="R18" i="17" s="1"/>
  <c r="AJ14" i="17"/>
  <c r="I17" i="17"/>
  <c r="I16" i="17" s="1"/>
  <c r="AK15" i="17"/>
  <c r="V19" i="17"/>
  <c r="V18" i="17" s="1"/>
  <c r="U17" i="17"/>
  <c r="U16" i="17" s="1"/>
  <c r="AA15" i="17"/>
  <c r="AH14" i="17"/>
  <c r="P15" i="17"/>
  <c r="AG17" i="17"/>
  <c r="AG16" i="17" s="1"/>
  <c r="AH17" i="17"/>
  <c r="AH16" i="17" s="1"/>
  <c r="AA11" i="17"/>
  <c r="AA10" i="17" s="1"/>
  <c r="AD11" i="17"/>
  <c r="AD10" i="17" s="1"/>
  <c r="F21" i="17"/>
  <c r="F20" i="17" s="1"/>
  <c r="Q21" i="17"/>
  <c r="Q20" i="17" s="1"/>
  <c r="Z11" i="17"/>
  <c r="Z10" i="17" s="1"/>
  <c r="P13" i="17"/>
  <c r="M11" i="17"/>
  <c r="M10" i="17" s="1"/>
  <c r="AC11" i="17"/>
  <c r="AC10" i="17" s="1"/>
  <c r="O21" i="17"/>
  <c r="O20" i="17" s="1"/>
  <c r="AK13" i="17"/>
  <c r="E11" i="17"/>
  <c r="E10" i="17" s="1"/>
  <c r="AE11" i="17"/>
  <c r="AE10" i="17" s="1"/>
  <c r="R17" i="17"/>
  <c r="R16" i="17" s="1"/>
  <c r="G17" i="17"/>
  <c r="G16" i="17" s="1"/>
  <c r="S19" i="17"/>
  <c r="S18" i="17" s="1"/>
  <c r="Z14" i="17"/>
  <c r="O15" i="17"/>
  <c r="AL19" i="17"/>
  <c r="AL18" i="17" s="1"/>
  <c r="X19" i="17"/>
  <c r="X18" i="17" s="1"/>
  <c r="T19" i="17"/>
  <c r="T18" i="17" s="1"/>
  <c r="Q14" i="17"/>
  <c r="R15" i="17"/>
  <c r="I19" i="17"/>
  <c r="I18" i="17" s="1"/>
  <c r="Z15" i="17"/>
  <c r="T14" i="17"/>
  <c r="F14" i="17"/>
  <c r="AI15" i="17"/>
  <c r="V15" i="17"/>
  <c r="W19" i="17"/>
  <c r="W18" i="17" s="1"/>
  <c r="S17" i="17"/>
  <c r="S16" i="17" s="1"/>
  <c r="V17" i="17"/>
  <c r="V16" i="17" s="1"/>
  <c r="P19" i="17"/>
  <c r="P18" i="17" s="1"/>
  <c r="D14" i="17"/>
  <c r="X21" i="17"/>
  <c r="X20" i="17" s="1"/>
  <c r="S21" i="17"/>
  <c r="S20" i="17" s="1"/>
  <c r="W13" i="17"/>
  <c r="W21" i="17"/>
  <c r="W20" i="17" s="1"/>
  <c r="AA21" i="17"/>
  <c r="AA20" i="17" s="1"/>
  <c r="Y11" i="17"/>
  <c r="Y10" i="17" s="1"/>
  <c r="AF21" i="17"/>
  <c r="AF20" i="17" s="1"/>
  <c r="V21" i="17"/>
  <c r="V20" i="17" s="1"/>
  <c r="D21" i="17"/>
  <c r="D20" i="17" s="1"/>
  <c r="X13" i="17"/>
  <c r="AK11" i="17"/>
  <c r="AK10" i="17" s="1"/>
  <c r="G13" i="17"/>
  <c r="AM11" i="17"/>
  <c r="AM10" i="17" s="1"/>
  <c r="X11" i="17"/>
  <c r="X10" i="17" s="1"/>
  <c r="W14" i="17"/>
  <c r="K14" i="17"/>
  <c r="E14" i="17"/>
  <c r="E15" i="17"/>
  <c r="AD19" i="17"/>
  <c r="AD18" i="17" s="1"/>
  <c r="AI14" i="17"/>
  <c r="L14" i="17"/>
  <c r="K19" i="17"/>
  <c r="K18" i="17" s="1"/>
  <c r="P14" i="17"/>
  <c r="N17" i="17"/>
  <c r="N16" i="17" s="1"/>
  <c r="AG19" i="17"/>
  <c r="AG18" i="17" s="1"/>
  <c r="AI17" i="17"/>
  <c r="AI16" i="17" s="1"/>
  <c r="D15" i="17"/>
  <c r="AJ15" i="17"/>
  <c r="T11" i="17"/>
  <c r="T10" i="17" s="1"/>
  <c r="AF11" i="17"/>
  <c r="AF10" i="17" s="1"/>
  <c r="R11" i="17"/>
  <c r="R10" i="17" s="1"/>
  <c r="Y21" i="17"/>
  <c r="Y20" i="17" s="1"/>
  <c r="V13" i="17"/>
  <c r="L13" i="17"/>
  <c r="AB13" i="17"/>
  <c r="AH21" i="17"/>
  <c r="AH20" i="17" s="1"/>
  <c r="D13" i="17"/>
  <c r="AB19" i="17"/>
  <c r="AB18" i="17" s="1"/>
  <c r="AM19" i="17"/>
  <c r="AM18" i="17" s="1"/>
  <c r="AC19" i="17"/>
  <c r="AC18" i="17" s="1"/>
  <c r="U14" i="17"/>
  <c r="X15" i="17"/>
  <c r="AC15" i="17"/>
  <c r="U15" i="17"/>
  <c r="I14" i="17"/>
  <c r="AB14" i="17"/>
  <c r="J19" i="17"/>
  <c r="J18" i="17" s="1"/>
  <c r="M15" i="17"/>
  <c r="O19" i="17"/>
  <c r="O18" i="17" s="1"/>
  <c r="D17" i="17"/>
  <c r="D16" i="17" s="1"/>
  <c r="Q17" i="17"/>
  <c r="Q16" i="17" s="1"/>
  <c r="L21" i="17"/>
  <c r="L20" i="17" s="1"/>
  <c r="AL21" i="17"/>
  <c r="AL20" i="17" s="1"/>
  <c r="O11" i="17"/>
  <c r="O10" i="17" s="1"/>
  <c r="AB21" i="17"/>
  <c r="AB20" i="17" s="1"/>
  <c r="AF13" i="17"/>
  <c r="AJ11" i="17"/>
  <c r="AJ10" i="17" s="1"/>
  <c r="AM21" i="17"/>
  <c r="AM20" i="17" s="1"/>
  <c r="AI21" i="17"/>
  <c r="AI20" i="17" s="1"/>
  <c r="F11" i="17"/>
  <c r="F10" i="17" s="1"/>
  <c r="AJ21" i="17"/>
  <c r="AJ20" i="17" s="1"/>
  <c r="AE15" i="17"/>
  <c r="AJ19" i="17"/>
  <c r="AJ18" i="17" s="1"/>
  <c r="G14" i="17"/>
  <c r="E19" i="17"/>
  <c r="E18" i="17" s="1"/>
  <c r="O14" i="17"/>
  <c r="Y15" i="17"/>
  <c r="AM14" i="17"/>
  <c r="AE14" i="17"/>
  <c r="Y14" i="17"/>
  <c r="AF15" i="17"/>
  <c r="Q19" i="17"/>
  <c r="Q18" i="17" s="1"/>
  <c r="AL15" i="17"/>
  <c r="W15" i="17"/>
  <c r="N14" i="17"/>
  <c r="J17" i="17"/>
  <c r="J16" i="17" s="1"/>
  <c r="AA17" i="17"/>
  <c r="AA16" i="17" s="1"/>
  <c r="AE17" i="17"/>
  <c r="AE16" i="17" s="1"/>
  <c r="N21" i="17"/>
  <c r="N20" i="17" s="1"/>
  <c r="E21" i="17"/>
  <c r="E20" i="17" s="1"/>
  <c r="AE13" i="17"/>
  <c r="AD21" i="17"/>
  <c r="AD20" i="17" s="1"/>
  <c r="T13" i="17"/>
  <c r="V11" i="17"/>
  <c r="V10" i="17" s="1"/>
  <c r="L11" i="17"/>
  <c r="L10" i="17" s="1"/>
  <c r="AJ13" i="17"/>
  <c r="S11" i="17"/>
  <c r="S10" i="17" s="1"/>
  <c r="J21" i="17"/>
  <c r="J20" i="17" s="1"/>
  <c r="F13" i="17"/>
  <c r="K13" i="17"/>
  <c r="AL11" i="17"/>
  <c r="AL10" i="17" s="1"/>
  <c r="AG21" i="17"/>
  <c r="AG20" i="17" s="1"/>
  <c r="D43" i="19"/>
  <c r="D55" i="19" s="1"/>
  <c r="I36" i="19"/>
  <c r="I43" i="19" s="1"/>
  <c r="I55" i="19" s="1"/>
  <c r="C14" i="19" s="1"/>
  <c r="BG126" i="4"/>
  <c r="BG127" i="4"/>
  <c r="H14" i="20"/>
  <c r="C5" i="20"/>
  <c r="AE12" i="17" l="1"/>
  <c r="J12" i="17"/>
  <c r="T12" i="17"/>
  <c r="F12" i="17"/>
  <c r="Y12" i="17"/>
  <c r="Z12" i="17"/>
  <c r="N12" i="17"/>
  <c r="G12" i="17"/>
  <c r="Q15" i="17"/>
  <c r="Q12" i="17" s="1"/>
  <c r="AF12" i="17"/>
  <c r="E12" i="17"/>
  <c r="AI12" i="17"/>
  <c r="AK12" i="17"/>
  <c r="AJ12" i="17"/>
  <c r="I12" i="17"/>
  <c r="AL12" i="17"/>
  <c r="O12" i="17"/>
  <c r="AM12" i="17"/>
  <c r="AC12" i="17"/>
  <c r="R12" i="17"/>
  <c r="P12" i="17"/>
  <c r="AB12" i="17"/>
  <c r="D12" i="17"/>
  <c r="S12" i="17"/>
  <c r="AG12" i="17"/>
  <c r="M12" i="17"/>
  <c r="AD13" i="17"/>
  <c r="AD12" i="17" s="1"/>
  <c r="U12" i="17"/>
  <c r="L12" i="17"/>
  <c r="X12" i="17"/>
  <c r="W12" i="17"/>
  <c r="AA12" i="17"/>
  <c r="AH12" i="17"/>
  <c r="V12" i="17"/>
  <c r="K12" i="17"/>
  <c r="H12" i="17"/>
  <c r="AR14" i="17"/>
  <c r="AS14" i="17" s="1"/>
  <c r="BG128" i="4"/>
  <c r="C7" i="20"/>
  <c r="H5" i="20"/>
  <c r="AA9" i="17" l="1"/>
  <c r="AA8" i="17" s="1"/>
  <c r="AA23" i="17" s="1"/>
  <c r="AL9" i="17"/>
  <c r="AL8" i="17" s="1"/>
  <c r="AL23" i="17" s="1"/>
  <c r="AE9" i="17"/>
  <c r="AE8" i="17" s="1"/>
  <c r="AE23" i="17" s="1"/>
  <c r="N9" i="17"/>
  <c r="N8" i="17" s="1"/>
  <c r="N23" i="17" s="1"/>
  <c r="M9" i="17"/>
  <c r="M8" i="17" s="1"/>
  <c r="M23" i="17" s="1"/>
  <c r="K9" i="17"/>
  <c r="K8" i="17" s="1"/>
  <c r="K23" i="17" s="1"/>
  <c r="AG9" i="17"/>
  <c r="AG8" i="17" s="1"/>
  <c r="AG23" i="17" s="1"/>
  <c r="Z9" i="17"/>
  <c r="Z8" i="17" s="1"/>
  <c r="Z23" i="17" s="1"/>
  <c r="V9" i="17"/>
  <c r="V8" i="17" s="1"/>
  <c r="V23" i="17" s="1"/>
  <c r="AJ9" i="17"/>
  <c r="AJ8" i="17" s="1"/>
  <c r="AJ23" i="17" s="1"/>
  <c r="W9" i="17"/>
  <c r="W8" i="17" s="1"/>
  <c r="W23" i="17" s="1"/>
  <c r="J9" i="17"/>
  <c r="J8" i="17" s="1"/>
  <c r="J23" i="17" s="1"/>
  <c r="AC9" i="17"/>
  <c r="AC8" i="17" s="1"/>
  <c r="AC23" i="17" s="1"/>
  <c r="AD9" i="17"/>
  <c r="AD8" i="17" s="1"/>
  <c r="AD23" i="17" s="1"/>
  <c r="Y9" i="17"/>
  <c r="Y8" i="17" s="1"/>
  <c r="Y23" i="17" s="1"/>
  <c r="AK9" i="17"/>
  <c r="AK8" i="17" s="1"/>
  <c r="AK23" i="17" s="1"/>
  <c r="AB9" i="17"/>
  <c r="AB8" i="17" s="1"/>
  <c r="AB23" i="17" s="1"/>
  <c r="H9" i="17"/>
  <c r="H8" i="17" s="1"/>
  <c r="H23" i="17" s="1"/>
  <c r="AF9" i="17"/>
  <c r="AF8" i="17" s="1"/>
  <c r="AF23" i="17" s="1"/>
  <c r="O9" i="17"/>
  <c r="O8" i="17" s="1"/>
  <c r="O23" i="17" s="1"/>
  <c r="F9" i="17"/>
  <c r="F8" i="17" s="1"/>
  <c r="F23" i="17" s="1"/>
  <c r="AM9" i="17"/>
  <c r="AM8" i="17" s="1"/>
  <c r="AM23" i="17" s="1"/>
  <c r="U9" i="17"/>
  <c r="U8" i="17" s="1"/>
  <c r="U23" i="17" s="1"/>
  <c r="T9" i="17"/>
  <c r="T8" i="17" s="1"/>
  <c r="T23" i="17" s="1"/>
  <c r="G9" i="17"/>
  <c r="G8" i="17" s="1"/>
  <c r="R9" i="17"/>
  <c r="R8" i="17" s="1"/>
  <c r="R23" i="17" s="1"/>
  <c r="AH9" i="17"/>
  <c r="AH8" i="17" s="1"/>
  <c r="AH23" i="17" s="1"/>
  <c r="X9" i="17"/>
  <c r="X8" i="17" s="1"/>
  <c r="X23" i="17" s="1"/>
  <c r="E9" i="17"/>
  <c r="E8" i="17" s="1"/>
  <c r="E23" i="17" s="1"/>
  <c r="D9" i="17"/>
  <c r="AR9" i="17" s="1"/>
  <c r="S9" i="17"/>
  <c r="S8" i="17" s="1"/>
  <c r="S23" i="17" s="1"/>
  <c r="Q9" i="17"/>
  <c r="Q8" i="17" s="1"/>
  <c r="Q23" i="17" s="1"/>
  <c r="I9" i="17"/>
  <c r="I8" i="17" s="1"/>
  <c r="I23" i="17" s="1"/>
  <c r="AI9" i="17"/>
  <c r="AI8" i="17" s="1"/>
  <c r="AI23" i="17" s="1"/>
  <c r="L9" i="17"/>
  <c r="L8" i="17" s="1"/>
  <c r="L23" i="17" s="1"/>
  <c r="P9" i="17"/>
  <c r="P8" i="17" s="1"/>
  <c r="P23" i="17" s="1"/>
  <c r="AR15" i="17"/>
  <c r="AS15" i="17" s="1"/>
  <c r="AU14" i="17"/>
  <c r="AV14" i="17" s="1"/>
  <c r="AR19" i="17"/>
  <c r="AS19" i="17" s="1"/>
  <c r="AR21" i="17"/>
  <c r="AU21" i="17" s="1"/>
  <c r="AR13" i="17"/>
  <c r="AR17" i="17"/>
  <c r="AS17" i="17" s="1"/>
  <c r="D8" i="17" l="1"/>
  <c r="D23" i="17" s="1"/>
  <c r="AU9" i="17"/>
  <c r="AV9" i="17" s="1"/>
  <c r="AS9" i="17"/>
  <c r="AU15" i="17"/>
  <c r="AV15" i="17" s="1"/>
  <c r="AR18" i="17"/>
  <c r="AS18" i="17" s="1"/>
  <c r="AU19" i="17"/>
  <c r="AV19" i="17" s="1"/>
  <c r="AR12" i="17"/>
  <c r="AS12" i="17" s="1"/>
  <c r="G23" i="17"/>
  <c r="AR20" i="17"/>
  <c r="AS20" i="17" s="1"/>
  <c r="AU17" i="17"/>
  <c r="AV17" i="17" s="1"/>
  <c r="AR16" i="17"/>
  <c r="AS16" i="17" s="1"/>
  <c r="AU13" i="17"/>
  <c r="AV13" i="17" s="1"/>
  <c r="AS13" i="17"/>
  <c r="AS21" i="17"/>
  <c r="AV21" i="17"/>
  <c r="AU20" i="17"/>
  <c r="AV20" i="17" s="1"/>
  <c r="B22" i="17"/>
  <c r="B8" i="17" l="1"/>
  <c r="B23" i="17" s="1"/>
  <c r="AU18" i="17"/>
  <c r="AV18" i="17" s="1"/>
  <c r="AU16" i="17"/>
  <c r="AV16" i="17" s="1"/>
  <c r="AU12" i="17"/>
  <c r="AV12" i="17" s="1"/>
  <c r="AR8" i="17"/>
  <c r="AR23" i="17" s="1"/>
  <c r="D63" i="20" l="1"/>
  <c r="D60" i="20"/>
  <c r="D62" i="20"/>
  <c r="D61" i="20"/>
  <c r="AS8" i="17"/>
  <c r="AS23" i="17"/>
  <c r="AU8" i="17"/>
  <c r="AU23" i="17" s="1"/>
  <c r="D64" i="20" l="1"/>
  <c r="E62" i="20" s="1"/>
  <c r="AV8" i="17"/>
  <c r="AV23" i="17"/>
  <c r="BD13" i="4"/>
  <c r="E61" i="20" l="1"/>
  <c r="E63" i="20"/>
  <c r="E60" i="20"/>
  <c r="BI126" i="4"/>
  <c r="BI127" i="4" s="1"/>
  <c r="BI128" i="4" s="1"/>
  <c r="BJ13" i="4" l="1"/>
  <c r="BJ127" i="4" l="1"/>
  <c r="BJ126" i="4"/>
  <c r="BJ128" i="4" l="1"/>
  <c r="L6" i="4"/>
  <c r="L7" i="4"/>
  <c r="L4" i="4"/>
  <c r="L5" i="4"/>
  <c r="L3" i="4"/>
  <c r="L2" i="4"/>
  <c r="L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tc={2C825FA8-530E-4325-AAFC-8E0F0FD184BB}</author>
  </authors>
  <commentList>
    <comment ref="C12" authorId="0" shapeId="0" xr:uid="{2C825FA8-530E-4325-AAFC-8E0F0FD184BB}">
      <text>
        <t>[Threaded comment]
Your version of Excel allows you to read this threaded comment; however, any edits to it will get removed if the file is opened in a newer version of Excel. Learn more: https://go.microsoft.com/fwlink/?linkid=870924
Comment:
    sélectionner pour chaque ligne dans le menu déroulant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<sst xmlns="http://schemas.openxmlformats.org/spreadsheetml/2006/main" count="640" uniqueCount="355">
  <si>
    <t>Instruction</t>
  </si>
  <si>
    <t>Bonjour à tous,</t>
  </si>
  <si>
    <t>Il s’agit d’un modèle pour fournir une ébauche du budget de votre soumission. Veuillez lire les instructions ci-dessous avant de remplir le modèle.</t>
  </si>
  <si>
    <r>
      <t xml:space="preserve">Ce modèle est destiné aux </t>
    </r>
    <r>
      <rPr>
        <b/>
        <sz val="11"/>
        <color theme="1"/>
        <rFont val="Calibri"/>
        <family val="2"/>
        <scheme val="minor"/>
      </rPr>
      <t>partenaires individuels seulement</t>
    </r>
    <r>
      <rPr>
        <sz val="11"/>
        <color theme="1"/>
        <rFont val="Calibri"/>
        <family val="2"/>
        <scheme val="minor"/>
      </rPr>
      <t xml:space="preserve">, si vous souhaitez soumettre en tant que consortium, veuillez contacter </t>
    </r>
    <r>
      <rPr>
        <b/>
        <sz val="11"/>
        <color theme="1"/>
        <rFont val="Calibri"/>
        <family val="2"/>
        <scheme val="minor"/>
      </rPr>
      <t xml:space="preserve">information@sahelregionalfund.org. </t>
    </r>
  </si>
  <si>
    <t xml:space="preserve">Ce modèle comporte les feuilles suivantes :
</t>
  </si>
  <si>
    <r>
      <rPr>
        <b/>
        <sz val="11"/>
        <color theme="1"/>
        <rFont val="Calibri"/>
        <family val="2"/>
        <scheme val="minor"/>
      </rPr>
      <t>Instructions</t>
    </r>
    <r>
      <rPr>
        <sz val="11"/>
        <color theme="1"/>
        <rFont val="Calibri"/>
        <family val="2"/>
        <scheme val="minor"/>
      </rPr>
      <t xml:space="preserve"> - expliquant comment remplir le modèle</t>
    </r>
  </si>
  <si>
    <r>
      <rPr>
        <b/>
        <sz val="11"/>
        <color theme="1"/>
        <rFont val="Calibri"/>
        <family val="2"/>
        <scheme val="minor"/>
      </rPr>
      <t>Modèle de budget (budget template)</t>
    </r>
    <r>
      <rPr>
        <sz val="11"/>
        <color theme="1"/>
        <rFont val="Calibri"/>
        <family val="2"/>
        <scheme val="minor"/>
      </rPr>
      <t xml:space="preserve"> - où vous incluez votre budget</t>
    </r>
  </si>
  <si>
    <r>
      <rPr>
        <b/>
        <sz val="11"/>
        <color theme="1"/>
        <rFont val="Calibri"/>
        <family val="2"/>
        <scheme val="minor"/>
      </rPr>
      <t xml:space="preserve">BoQs - détails </t>
    </r>
    <r>
      <rPr>
        <sz val="11"/>
        <color theme="1"/>
        <rFont val="Calibri"/>
        <family val="2"/>
        <scheme val="minor"/>
      </rPr>
      <t>- lorsque vous précisez d’autres détails ou des ventilations de coûts (ceci est important pour les coûts plus génériques tels que l’évaluation ou le suivi après la livraison, etc.)</t>
    </r>
  </si>
  <si>
    <r>
      <rPr>
        <b/>
        <sz val="11"/>
        <color theme="1"/>
        <rFont val="Calibri"/>
        <family val="2"/>
        <scheme val="minor"/>
      </rPr>
      <t>Exemple de budget</t>
    </r>
    <r>
      <rPr>
        <sz val="11"/>
        <color theme="1"/>
        <rFont val="Calibri"/>
        <family val="2"/>
        <scheme val="minor"/>
      </rPr>
      <t xml:space="preserve"> - comme note d’orientation, il y a un exemple de budget, qui n’est pas lié à votre soumission</t>
    </r>
  </si>
  <si>
    <t>C'est très important de répartir les coûts en années distinctes. Veuillez vous assurer que cette répartition figure dans les colonnes N-O-P du modèle de budget. Veuillez également fournir une description détaillée des coûts soit à côté de la ligne budgétaire, soit sur la feuille BoQ séparée.</t>
  </si>
  <si>
    <t>Le budget est divisé en chapitres suivants :</t>
  </si>
  <si>
    <r>
      <t xml:space="preserve">Les activités devraient être séparées par secteurs : trésorerie, sécurité alimentaire et moyens d’existence, protection, santé, nutrition, etc. </t>
    </r>
    <r>
      <rPr>
        <sz val="11"/>
        <color rgb="FFFF0000"/>
        <rFont val="Calibri"/>
        <family val="2"/>
        <scheme val="minor"/>
      </rPr>
      <t xml:space="preserve">Une activité ne peut être ratachée qu'à un seul secteur. </t>
    </r>
    <r>
      <rPr>
        <sz val="11"/>
        <color theme="1"/>
        <rFont val="Calibri"/>
        <family val="2"/>
        <scheme val="minor"/>
      </rPr>
      <t xml:space="preserve">
</t>
    </r>
    <r>
      <rPr>
        <sz val="11"/>
        <color rgb="FFFF0000"/>
        <rFont val="Calibri"/>
        <family val="2"/>
        <scheme val="minor"/>
      </rPr>
      <t xml:space="preserve">Il est recommandé de présenter vos dépenses dans cette section en respectant l'architecture et la numérotation référencée dans votre cadre logique. Par exemple, si une dépense est associée à la sous activité de formation des femmes leaders (N°1.1.1.2.) nous vous demandons de la présenter sous le nom de 1.1.1.2. Formation des femmes leaders. Et de présenter ces lignes en ordre croissant. 
Si vous le souhaitez, vous pouvez également introduire des lignes titres correspondant au découpage de votre cadre logique. Ex OS1 Résultat 1 : XXXXX </t>
    </r>
    <r>
      <rPr>
        <sz val="11"/>
        <color theme="1"/>
        <rFont val="Calibri"/>
        <family val="2"/>
        <scheme val="minor"/>
      </rPr>
      <t xml:space="preserve">
La catégorie « autre » peut comprendre :
 - Le budget de visibilité (conformément au chapitre de visibilité du présent manuel d’exploitation) 
 - Toutes les autres activités de projet non directement liées aux secteurs mentionnés</t>
    </r>
  </si>
  <si>
    <t xml:space="preserve">Les actifs sont des biens corporels acquis par le financement de donateurs, comme l’équipement spécialisé, les véhicules automobiles standard et hors route et tout autre équipement lié au projet. Tout aspect des actifs inclus doit être pleinement justifié comme contribuant au résultat durable du projet. L’amortissement n’est pas une dépense admissible. </t>
  </si>
  <si>
    <t>Cette catégorie comprend les personnes travaillant dans le cadre d’un contrat de travail, d’un contrat direct (consultant), de sous-traitants et de détachements. Chaque membre du personnel doit se voir attribuer une famille d’emplois parmi les suivants :
1.  Gestion du programme
-  Personnel entièrement affecté à la gestion du projet (catégorie activité) 
2. Conseiller technique
-  Personnel affecté entièrement ou partiellement au projet qui fournit une expertise technique liée aux produits livrables du projet. (Catégorie d’activité)
-  Personnel MEAL affecté entièrement ou partiellement au projet. (Catégorie MEAL)
3. Soutien et administration des programmes
-  Personnel RH, IT, logistique, financier, administratif ou autre personnel de soutien affecté entièrement ou partiellement au projet (catégorie Support)
-  Direction et directeurs de l’organisation affectés en partie au projet (soutien de catégorie)
Les montants prévus doivent couvrir le coût des salaires et des avantages sociaux, y compris la pension de retraite (SRP), les impôts et toute autre contribution sociale légalement exigée. Si le coût est celui d’un sous-traitant, il faut indiquer un taux de redevance qui couvrira le coût facturé total imputable au projet. Inscrire chaque membre du personnel de base salarié sur une ligne distincte, mais une ligne financière globale est acceptable pour le personnel de soutien de la même catégorie (avec un BOQ détaillé). Nous ne couvrirons aucun coût de rapatriement ou de résiliation, sauf si les coûts de résiliation sont une exigence légale dans le pays d’exploitation. Les coûts admissibles sont la formation, les conférences et ateliers liés à l’apprentissage et au perfectionnement du personnel, y compris la location de locaux; toutefois, ces coûts devraient être inclus dans le chapitre sur le renforcement des capacités sous les coûts des projets.</t>
  </si>
  <si>
    <t xml:space="preserve">Pour les déplacements effectués par tout le personnel, les sous-traitants et les consultants en relation avec l’entreprise, y compris : frais de transport aérien, ferroviaire, location/achat de voitures et autres frais de déplacement, hôtel et hébergement, indemnités de subsistance, frais de gestion des voyages et frais de documentation de voyage. Le détail du budget devrait fournir suffisamment de détails sur la nature des déplacements et les lieux de départ et d’arrivée. Les frais de déplacement, de séjour et d’hébergement associés au suivi et à l’évaluation, s’il y a lieu, devraient être inclus dans le budget du suivi et de l’évaluation. Tous les voyages par rail ou par avion seront budgétisés par une classe de voyage qui ne représente pas plus que « l’économie standard », à moins que des classes de voyage supérieures soient représentatives d’un meilleur rapport qualité-prix ou qu’elles soient tenues de respecter une législation particulière, comme la Loi sur l’égalité de 2010. Aucun voyage ne doit être réservé dans une classe supérieure à « classe économique standard » sans autorisation écrite. Les voyages en première classe ne seront pas autorisés en aucune circonstance. L’alcool et le tabac ne sont pas des articles de subsistance admissibles. Lorsque des véhicules et des immobilisations existants peuvent être utilisés pour mettre en œuvre les activités du FRS, nous acceptons que le coût de fonctionnement et d’entretien de leur utilisation soit inclus dans le budget
</t>
  </si>
  <si>
    <t>Une proportion des coûts des bureaux régionaux, nationaux ou locaux peut être incluse comme coûts directs lorsque le bureau est directement impliqué dans la réalisation du projet. Les ressources destinées à l’utilisation exclusive du projet financé peuvent être entièrement calculées en fonction des coûts directs. Si les bureaux sont répartis entre plusieurs projets différents, les coûts devraient également être divisés par la même proportion. Par exemple, si la subvention financée par le FRU représente 20 % des dépenses du projet dans ce bureau, alors 20 % des coûts devraient être inclus dans les coûts directs. Les coûts non admissibles (comme la collecte de fonds) doivent être déduits du total. Tout modèle de répartition devrait être convenu avec l’UFM et les preuves devraient être conservées, qui peuvent être consultées au besoin. Veuillez inclure les équipements de bureau et la remise à neuf autres que les biens dans cette catégorie.</t>
  </si>
  <si>
    <t xml:space="preserve">Chaque partenaire est invité à fournir un budget REPAS substantiel (recommandé de 2 à 5 % du budget total) pour soutenir le personnel et les activités REPAS adéquats. Le FRS se concentrera sur un suivi de qualité du MEAL afin de garantir une programmation de bonne qualité.
Personnel de MEAL, enquêtes (de base, à mi-parcours, en ligne, évaluation), collecte de données de routine, examens indépendants ou internes des projets, etc. Il n’y a pas de plafond précis pour les coûts de suivi et d’évaluation; toutefois, une évaluation sera effectuée afin de déterminer si les coûts indiqués sont appropriés pour le projet proposé. 
Une FPC spécifique sera requise dans le budget sur une feuille distincte pour examiner les dépenses prévues liées à cette catégorie de budget MEAL. </t>
  </si>
  <si>
    <t>La formation offerte au personnel de première ligne (p. ex., agents de cas, personnel psychosocial, infirmières) ou l’embauche de consultants pour le développement organisationnel peut être considérée dans cette catégorie. Cela peut inclure la location de salles et la fourniture de repas. Les plans de renforcement des capacités techniques et organisationnelles doivent être alignés sur les recommandations du PDD.  L’investissement dans les activités de renforcement des capacités ne devrait pas dépasser 6 % du budget global</t>
  </si>
  <si>
    <t>H.OVERHEAD - Les couts indirect</t>
  </si>
  <si>
    <t>Les frais généraux ne doivent pas dépasser 7 % du total des coûts directs. Chaque partenaire devrait recevoir les 7 % de frais généraux calculés sur sa part du budget. Les chefs de consortium ne sont pas autorisés à appliquer des frais généraux sur le financement de transfert</t>
  </si>
  <si>
    <t>Pour chacune des lignes budgétaires, il vous est également demandé de sélectionner un type :</t>
  </si>
  <si>
    <t>Services fournis et ressources/matériel investis pour permettre aux populations touchées d’accéder à des services qui contribuent à répondre aux besoins fondamentaux de la population touchée. Cela peut s’étendre aux coûts des RH pour le personnel de première ligne qui fournit des services à la population touchée (p. ex., travailleurs sociaux, personnel psychosocial, infirmières).</t>
  </si>
  <si>
    <t>ressources utilisées pour la préparation des activités, les coûts directs de l’activité (p. ex., les coûts transactionnels pour l’aide en espèces) et à des fins d’assurance de la qualité.</t>
  </si>
  <si>
    <t>Coûts liés aux activités MEAL</t>
  </si>
  <si>
    <t>Tous les coûts non directement liés à la mise en œuvre du projet mais nécessaires pour le soutenir.</t>
  </si>
  <si>
    <t>Et aussi, veuillez indiquer un secteur (pour les lignes qui couvrent plusieurs secteurs, comme le loyer de bureau, veuillez sélectionner "Appui général")</t>
  </si>
  <si>
    <t>Partner name</t>
  </si>
  <si>
    <t>Proposed start date</t>
  </si>
  <si>
    <t>Proposed end date</t>
  </si>
  <si>
    <t>Total budget (XOF)</t>
  </si>
  <si>
    <t>Expenses</t>
  </si>
  <si>
    <t>Forecast</t>
  </si>
  <si>
    <t>Expenses + Forecast</t>
  </si>
  <si>
    <t>Year 1 budget</t>
  </si>
  <si>
    <t>Year 2 budget</t>
  </si>
  <si>
    <t>Year 3 budget</t>
  </si>
  <si>
    <t>ANNUAL SPLITS</t>
  </si>
  <si>
    <t>Quarter 1</t>
  </si>
  <si>
    <t>Quarter 2</t>
  </si>
  <si>
    <t>Quarter 3</t>
  </si>
  <si>
    <t>Quarter 4</t>
  </si>
  <si>
    <t>Quarter 5</t>
  </si>
  <si>
    <t>Quarter 6</t>
  </si>
  <si>
    <t>Quarter 7</t>
  </si>
  <si>
    <t>Quarter 8</t>
  </si>
  <si>
    <t>Quarter 9</t>
  </si>
  <si>
    <t>Quarter 10</t>
  </si>
  <si>
    <t>Quarter 11</t>
  </si>
  <si>
    <t>Quarter 12</t>
  </si>
  <si>
    <r>
      <t xml:space="preserve">Financial Narrative </t>
    </r>
    <r>
      <rPr>
        <sz val="11"/>
        <color rgb="FF000000"/>
        <rFont val="Calibri"/>
        <family val="2"/>
        <scheme val="minor"/>
      </rPr>
      <t>(don't hesitate to use the BOQ tab for further details on calculations)</t>
    </r>
  </si>
  <si>
    <t>Code</t>
  </si>
  <si>
    <t>Type</t>
  </si>
  <si>
    <t>Sector</t>
  </si>
  <si>
    <t>Description</t>
  </si>
  <si>
    <t>Number of staff members/activity</t>
  </si>
  <si>
    <t>Unit</t>
  </si>
  <si>
    <t>Nbr 2</t>
  </si>
  <si>
    <t>Unit 2</t>
  </si>
  <si>
    <t>% LOE (level of effort)</t>
  </si>
  <si>
    <t>Unit price XOF</t>
  </si>
  <si>
    <t>Total value in XOF</t>
  </si>
  <si>
    <t>Budget Year 1</t>
  </si>
  <si>
    <t>Budget Year 2</t>
  </si>
  <si>
    <t>Budget Year 3</t>
  </si>
  <si>
    <t>Total</t>
  </si>
  <si>
    <t>Rate</t>
  </si>
  <si>
    <t>Ligne No</t>
  </si>
  <si>
    <t>Sectuer</t>
  </si>
  <si>
    <t>Nombre de membres du personnel/activité</t>
  </si>
  <si>
    <t>% Allocation</t>
  </si>
  <si>
    <t>Prix unitaire XOF</t>
  </si>
  <si>
    <t>Valeur totale en XOF</t>
  </si>
  <si>
    <t>Budget année 1</t>
  </si>
  <si>
    <t>Budget année 2</t>
  </si>
  <si>
    <t>Budget année 3</t>
  </si>
  <si>
    <t>Récit financier (n’hésitez pas à utiliser l’onglet BOQ pour plus de détails sur les calculs)</t>
  </si>
  <si>
    <t>A. ACTIVITÉS DE PROJET</t>
  </si>
  <si>
    <t xml:space="preserve">A.01. </t>
  </si>
  <si>
    <t>A.02</t>
  </si>
  <si>
    <t>A.03</t>
  </si>
  <si>
    <t>A.04</t>
  </si>
  <si>
    <t>A.05</t>
  </si>
  <si>
    <t>A.06</t>
  </si>
  <si>
    <t>A.07</t>
  </si>
  <si>
    <t>A.08</t>
  </si>
  <si>
    <t>A.09</t>
  </si>
  <si>
    <t>A.10</t>
  </si>
  <si>
    <t>LP1111</t>
  </si>
  <si>
    <t>LP1112</t>
  </si>
  <si>
    <t>LP1113</t>
  </si>
  <si>
    <t>LP1114</t>
  </si>
  <si>
    <t>LP1115</t>
  </si>
  <si>
    <t>LP1116</t>
  </si>
  <si>
    <t>LP1117</t>
  </si>
  <si>
    <t>LP1118</t>
  </si>
  <si>
    <t>LP1119</t>
  </si>
  <si>
    <t>LP1120</t>
  </si>
  <si>
    <t>LP1121</t>
  </si>
  <si>
    <t>LP1122</t>
  </si>
  <si>
    <t>B. ASSETS (ACTIFS)</t>
  </si>
  <si>
    <t>B.01</t>
  </si>
  <si>
    <t>B.02</t>
  </si>
  <si>
    <t>B.03</t>
  </si>
  <si>
    <t>B.04</t>
  </si>
  <si>
    <t>B.05</t>
  </si>
  <si>
    <t>B.06</t>
  </si>
  <si>
    <t>B.07</t>
  </si>
  <si>
    <t>B.08</t>
  </si>
  <si>
    <t>B.09</t>
  </si>
  <si>
    <t>B.10</t>
  </si>
  <si>
    <t>C. FRAIS DE PERSONNEL (STAFF COSTS)</t>
  </si>
  <si>
    <t>C.1 Gestion des programmes (Programme management)</t>
  </si>
  <si>
    <t>C.1.01</t>
  </si>
  <si>
    <t>C.1.02</t>
  </si>
  <si>
    <t>C.1.03</t>
  </si>
  <si>
    <t>C.1.04</t>
  </si>
  <si>
    <t>C.1.05</t>
  </si>
  <si>
    <t>C.1.06</t>
  </si>
  <si>
    <t>C.1.07</t>
  </si>
  <si>
    <t>C.1.08</t>
  </si>
  <si>
    <t>C.1.09</t>
  </si>
  <si>
    <t>C.1.10</t>
  </si>
  <si>
    <t>C.2 Conseiller technique (Technical Advisors)</t>
  </si>
  <si>
    <t>C.2.01</t>
  </si>
  <si>
    <t>C.2.02</t>
  </si>
  <si>
    <t>C.2.03</t>
  </si>
  <si>
    <t>C.2.04</t>
  </si>
  <si>
    <t>C.2.05</t>
  </si>
  <si>
    <t>C.2.06</t>
  </si>
  <si>
    <t>C.2.07</t>
  </si>
  <si>
    <t>C.2.08</t>
  </si>
  <si>
    <t>C.2.09</t>
  </si>
  <si>
    <t>C.2.10</t>
  </si>
  <si>
    <t>C.3 Soutien et administration des programmes (Programme Support and Administration)</t>
  </si>
  <si>
    <t>C.3.01</t>
  </si>
  <si>
    <t>C.3.02</t>
  </si>
  <si>
    <t>C.3.03</t>
  </si>
  <si>
    <t>C.3.04</t>
  </si>
  <si>
    <t>C.3.05</t>
  </si>
  <si>
    <t>C.3.06</t>
  </si>
  <si>
    <t>C.3.07</t>
  </si>
  <si>
    <t>C.3.08</t>
  </si>
  <si>
    <t>C.3.09</t>
  </si>
  <si>
    <t>C.3.10</t>
  </si>
  <si>
    <t>D. FRAIS DE VOYAGE ET DE SUBSISTANCE (TRAVEL &amp; SUBSISTENCE)</t>
  </si>
  <si>
    <t>D.01</t>
  </si>
  <si>
    <t>D.02</t>
  </si>
  <si>
    <t>D.03</t>
  </si>
  <si>
    <t>D.04</t>
  </si>
  <si>
    <t>D.05</t>
  </si>
  <si>
    <t>D.06</t>
  </si>
  <si>
    <t>D.07</t>
  </si>
  <si>
    <t>D.08</t>
  </si>
  <si>
    <t>D.09</t>
  </si>
  <si>
    <t>D.10</t>
  </si>
  <si>
    <t>E. FRAIS DE FONCTIONNEMENT DU BUREAU (OFFICE RUNNING COSTS)</t>
  </si>
  <si>
    <t>E.01</t>
  </si>
  <si>
    <t>E.02</t>
  </si>
  <si>
    <t>E.03</t>
  </si>
  <si>
    <t>E.04</t>
  </si>
  <si>
    <t>E.05</t>
  </si>
  <si>
    <t>E.06</t>
  </si>
  <si>
    <t>E.07</t>
  </si>
  <si>
    <t>E.08</t>
  </si>
  <si>
    <t>E.09</t>
  </si>
  <si>
    <t>E.10</t>
  </si>
  <si>
    <t>F. ÉVALUATION DU SUIVI ET LEÇONS APPRISES (MONITORING EVALUATION &amp; LESSONS LEARNED)</t>
  </si>
  <si>
    <t>F.01</t>
  </si>
  <si>
    <t>F.02</t>
  </si>
  <si>
    <t>F.03</t>
  </si>
  <si>
    <t>F.04</t>
  </si>
  <si>
    <t>F.05</t>
  </si>
  <si>
    <t>F.06</t>
  </si>
  <si>
    <t>F.07</t>
  </si>
  <si>
    <t>F.08</t>
  </si>
  <si>
    <t>F.09</t>
  </si>
  <si>
    <t>F.10</t>
  </si>
  <si>
    <t>G. RENFORCEMENTS DES CAPACITES (CAPACITY BUILDING)</t>
  </si>
  <si>
    <t>G.01</t>
  </si>
  <si>
    <t>G.02</t>
  </si>
  <si>
    <t>G.03</t>
  </si>
  <si>
    <t>G.04</t>
  </si>
  <si>
    <t>G.05</t>
  </si>
  <si>
    <t>G.06</t>
  </si>
  <si>
    <t>G.07</t>
  </si>
  <si>
    <t>G.08</t>
  </si>
  <si>
    <t>G.09</t>
  </si>
  <si>
    <t>G.10</t>
  </si>
  <si>
    <t>H. Total Direct Costs  (coûts directs totaux)</t>
  </si>
  <si>
    <t>I. Overhead (COUTS INDIRECTES)</t>
  </si>
  <si>
    <t>J. TOTAL</t>
  </si>
  <si>
    <t>Quarter</t>
  </si>
  <si>
    <t>QUARTER 1</t>
  </si>
  <si>
    <t>QUARTER 2</t>
  </si>
  <si>
    <t>QUARTER 3</t>
  </si>
  <si>
    <t>QUARTER 4</t>
  </si>
  <si>
    <t>QUARTER 5</t>
  </si>
  <si>
    <t>QUARTER 6</t>
  </si>
  <si>
    <t>QUARTER 7</t>
  </si>
  <si>
    <t>QUARTER 8</t>
  </si>
  <si>
    <t>QUARTER 9</t>
  </si>
  <si>
    <t>QUARTER 10</t>
  </si>
  <si>
    <t>QUARTER 11</t>
  </si>
  <si>
    <t>QUARTER 12</t>
  </si>
  <si>
    <t xml:space="preserve">TOTAL BUDGET </t>
  </si>
  <si>
    <t>Amount</t>
  </si>
  <si>
    <t>1. Project Activities</t>
  </si>
  <si>
    <t>1.1. Cash</t>
  </si>
  <si>
    <t>2. ASSET</t>
  </si>
  <si>
    <t>Asset</t>
  </si>
  <si>
    <t>3. STAFF COSTS</t>
  </si>
  <si>
    <t xml:space="preserve">2.1. Programme Management </t>
  </si>
  <si>
    <t xml:space="preserve">2.2. Technical Advisor </t>
  </si>
  <si>
    <t xml:space="preserve">2.3. Support and Administration </t>
  </si>
  <si>
    <t>4. TRAVEL &amp; SUBSISTENCE</t>
  </si>
  <si>
    <t>Travel &amp; Subsistence</t>
  </si>
  <si>
    <t>5. OFFICE COST</t>
  </si>
  <si>
    <t>Office costs</t>
  </si>
  <si>
    <t>6. MONITORING EVALUATION &amp; LESSONS LEARNED</t>
  </si>
  <si>
    <t>MEAL</t>
  </si>
  <si>
    <t>Overhead</t>
  </si>
  <si>
    <t xml:space="preserve">TOTAL DIRECT PROJECT COSTS AND Overhead FOR THE WHOLE CONSORTIUM </t>
  </si>
  <si>
    <t xml:space="preserve">Partner Payment Request </t>
  </si>
  <si>
    <t>Instalment  N°</t>
  </si>
  <si>
    <t>Only Fill the column in Green</t>
  </si>
  <si>
    <t xml:space="preserve">To </t>
  </si>
  <si>
    <t>FMU</t>
  </si>
  <si>
    <t>Organisation</t>
  </si>
  <si>
    <t xml:space="preserve">Title of Grant/Project name </t>
  </si>
  <si>
    <t>Sahel Response Fund</t>
  </si>
  <si>
    <t>FCDO Component Code /Purchase Order No.</t>
  </si>
  <si>
    <t>Date of Claim:</t>
  </si>
  <si>
    <t xml:space="preserve">Period of detailed Statement of Expenditure </t>
  </si>
  <si>
    <t>to</t>
  </si>
  <si>
    <t xml:space="preserve">Period of detailed Forecast of Expenditure </t>
  </si>
  <si>
    <t>on our Bank with the following details:</t>
  </si>
  <si>
    <t>Bank Name:</t>
  </si>
  <si>
    <t>Bank Postal Address:</t>
  </si>
  <si>
    <t>Name of Account:</t>
  </si>
  <si>
    <t>Bank Account Number:</t>
  </si>
  <si>
    <t>Sort Code:</t>
  </si>
  <si>
    <t xml:space="preserve">Currency of Bank Account: </t>
  </si>
  <si>
    <t>IBAN number:</t>
  </si>
  <si>
    <t>SWIFT number:</t>
  </si>
  <si>
    <t>ABA or BIC Number:</t>
  </si>
  <si>
    <t>Intermediary bank details:</t>
  </si>
  <si>
    <t>Bank Email Address:</t>
  </si>
  <si>
    <t xml:space="preserve">We thank you in advance for your support </t>
  </si>
  <si>
    <t>Consortium Lead partner Finance Responsible</t>
  </si>
  <si>
    <t>Consortium Manager</t>
  </si>
  <si>
    <t>2. Capital Expenditure</t>
  </si>
  <si>
    <t>3. Project Staff Costs - Pay</t>
  </si>
  <si>
    <t>4. Travel &amp; Subsistence</t>
  </si>
  <si>
    <t>5. Country or local office Cost</t>
  </si>
  <si>
    <t>Adjustment to Previous instalments</t>
  </si>
  <si>
    <t>Amount of adjustment</t>
  </si>
  <si>
    <t>Summary of Instalment</t>
  </si>
  <si>
    <t>Amount received by Partner</t>
  </si>
  <si>
    <t>Lead Partner</t>
  </si>
  <si>
    <t>P1</t>
  </si>
  <si>
    <t>P2</t>
  </si>
  <si>
    <t>P3</t>
  </si>
  <si>
    <t>P4</t>
  </si>
  <si>
    <t>Partner Payment 1</t>
  </si>
  <si>
    <t>Partner Payment 2</t>
  </si>
  <si>
    <t>Partner Payment 3</t>
  </si>
  <si>
    <t>Partner Payment 4</t>
  </si>
  <si>
    <t>Partner Payment 5</t>
  </si>
  <si>
    <t>Partner Payment 6</t>
  </si>
  <si>
    <t>Partner Payment 7</t>
  </si>
  <si>
    <t>Partner Payment 8</t>
  </si>
  <si>
    <t>Partner Payment 9</t>
  </si>
  <si>
    <t>Partner Payment 10</t>
  </si>
  <si>
    <t>Partner Payment 11</t>
  </si>
  <si>
    <t>Partner Payment 12</t>
  </si>
  <si>
    <t>Total received at date</t>
  </si>
  <si>
    <t>Budget</t>
  </si>
  <si>
    <t>Total yet to be received</t>
  </si>
  <si>
    <t>Select your Quarter</t>
  </si>
  <si>
    <t>Partners</t>
  </si>
  <si>
    <t>Total budget</t>
  </si>
  <si>
    <t>Percentage</t>
  </si>
  <si>
    <t>Project Activities</t>
  </si>
  <si>
    <t>Capital Expenditures</t>
  </si>
  <si>
    <t>Project Staff Costs - Pay</t>
  </si>
  <si>
    <t>Project Staff Costs - Travel &amp; S.</t>
  </si>
  <si>
    <t>Country or local office Costs</t>
  </si>
  <si>
    <t>Monitoring Evaluation &amp; LL</t>
  </si>
  <si>
    <t>Direct to Beneficiaries</t>
  </si>
  <si>
    <t>DB</t>
  </si>
  <si>
    <t>Activities</t>
  </si>
  <si>
    <t>AC</t>
  </si>
  <si>
    <t>ME</t>
  </si>
  <si>
    <t>Support</t>
  </si>
  <si>
    <t>SU</t>
  </si>
  <si>
    <t>A. ACTIVITÉS DU PROJET</t>
  </si>
  <si>
    <t xml:space="preserve">Résultat 1.1. </t>
  </si>
  <si>
    <t>A.01</t>
  </si>
  <si>
    <t>Direct à Benef</t>
  </si>
  <si>
    <t>Assistance monétaire (cash)</t>
  </si>
  <si>
    <t>1.1.1. Cash Distribution in Wamba Division</t>
  </si>
  <si>
    <t>Ménages</t>
  </si>
  <si>
    <t>An</t>
  </si>
  <si>
    <t>=B15:BL15</t>
  </si>
  <si>
    <t>1.1.2. Cash Distribution in Teruba Division</t>
  </si>
  <si>
    <t>Santé</t>
  </si>
  <si>
    <t>1.1.3 Mobile Clinic equipement</t>
  </si>
  <si>
    <t>Clinic</t>
  </si>
  <si>
    <t>Nutrition</t>
  </si>
  <si>
    <t>1.1.4. Medical products for Children</t>
  </si>
  <si>
    <t>Items</t>
  </si>
  <si>
    <t>Activités</t>
  </si>
  <si>
    <t>Protection</t>
  </si>
  <si>
    <t>Training</t>
  </si>
  <si>
    <t>Capacité B.</t>
  </si>
  <si>
    <t>3.2.1 Selection de Committees</t>
  </si>
  <si>
    <t>Mission</t>
  </si>
  <si>
    <t>Appui général</t>
  </si>
  <si>
    <t>L'ordinatuer</t>
  </si>
  <si>
    <t>Item</t>
  </si>
  <si>
    <t>NGO Director * 10%</t>
  </si>
  <si>
    <t>Employee</t>
  </si>
  <si>
    <t>Months</t>
  </si>
  <si>
    <t>Cash Advisor</t>
  </si>
  <si>
    <t>Mois</t>
  </si>
  <si>
    <t>Accountant</t>
  </si>
  <si>
    <t>Logistic Officer</t>
  </si>
  <si>
    <t>Mission Supervision Cash Activities</t>
  </si>
  <si>
    <t>Year</t>
  </si>
  <si>
    <t>Location de bureaux</t>
  </si>
  <si>
    <t>Office</t>
  </si>
  <si>
    <t>Month</t>
  </si>
  <si>
    <t>tables de bureau</t>
  </si>
  <si>
    <t>Piece</t>
  </si>
  <si>
    <t>Electricite de bureaux</t>
  </si>
  <si>
    <t>Mid term evaluation</t>
  </si>
  <si>
    <t>Evaluation</t>
  </si>
  <si>
    <t>Sécurité alimentaire</t>
  </si>
  <si>
    <t>Baseline</t>
  </si>
  <si>
    <t>Category</t>
  </si>
  <si>
    <t>Country</t>
  </si>
  <si>
    <t>Secteur</t>
  </si>
  <si>
    <t>Mali</t>
  </si>
  <si>
    <t>Other Direct Costs</t>
  </si>
  <si>
    <t>Autres Couts des Activités</t>
  </si>
  <si>
    <t>Burkina Faso</t>
  </si>
  <si>
    <t>Tchad</t>
  </si>
  <si>
    <t>Soutien</t>
  </si>
  <si>
    <t>Niger</t>
  </si>
  <si>
    <t>Capacity Building</t>
  </si>
  <si>
    <t>Renforcement des cap.</t>
  </si>
  <si>
    <t>Sénégal</t>
  </si>
  <si>
    <t>HQ</t>
  </si>
  <si>
    <t>Eau, Assainissement et Hygiène (WASH)</t>
  </si>
  <si>
    <t>Autres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</si>
</sst>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_(* #,##0.00_);_(* \(#,##0.00\);_(* &quot;-&quot;??_);_(@_)"/>
    <numFmt numFmtId="165" formatCode="_-* #,##0.00\ _€_-;\-* #,##0.00\ _€_-;_-* &quot;-&quot;??\ _€_-;_-@_-"/>
    <numFmt numFmtId="166" formatCode="_-* #,##0\ _€_-;\-* #,##0\ _€_-;_-* &quot;-&quot;??\ _€_-;_-@_-"/>
    <numFmt numFmtId="167" formatCode="_(* #,##0_);_(* \(#,##0\);_(* &quot;-&quot;??_);_(@_)"/>
    <numFmt numFmtId="168" formatCode="[$-40C]mmm\-yy;@"/>
    <numFmt numFmtId="169" formatCode="[$£-809]#,##0.00;\-[$£-809]#,##0.00"/>
  </numFmts>
  <fonts count="52">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b/>
      <sz val="16"/>
      <color theme="1"/>
      <name val="Calibri"/>
      <family val="2"/>
      <scheme val="minor"/>
    </font>
    <font>
      <sz val="8"/>
      <color theme="1"/>
      <name val="Calibri"/>
      <family val="2"/>
      <scheme val="minor"/>
    </font>
    <font>
      <b/>
      <sz val="9"/>
      <color theme="0"/>
      <name val="Calibri"/>
      <family val="2"/>
      <scheme val="minor"/>
    </font>
    <font>
      <sz val="8"/>
      <name val="Calibri"/>
      <family val="2"/>
      <scheme val="minor"/>
    </font>
    <font>
      <b/>
      <sz val="11"/>
      <color theme="1"/>
      <name val="Calibri"/>
      <family val="2"/>
      <scheme val="minor"/>
    </font>
    <font>
      <sz val="12"/>
      <color theme="1"/>
      <name val="Calibri"/>
      <family val="2"/>
      <scheme val="minor"/>
    </font>
    <font>
      <sz val="12"/>
      <color indexed="8"/>
      <name val="Calibri"/>
      <family val="2"/>
    </font>
    <font>
      <sz val="9"/>
      <color rgb="FF000000"/>
      <name val="Calibri"/>
      <family val="2"/>
    </font>
    <font>
      <sz val="9"/>
      <color rgb="FF000000"/>
      <name val="Calibri"/>
      <family val="2"/>
      <scheme val="minor"/>
    </font>
    <font>
      <b/>
      <i/>
      <sz val="9"/>
      <color rgb="FF000000"/>
      <name val="Calibri"/>
      <family val="2"/>
      <scheme val="minor"/>
    </font>
    <font>
      <sz val="11"/>
      <color rgb="FF000000"/>
      <name val="Calibri"/>
      <family val="2"/>
      <scheme val="minor"/>
    </font>
    <font>
      <b/>
      <sz val="9"/>
      <color rgb="FF000000"/>
      <name val="Calibri"/>
      <family val="2"/>
      <scheme val="minor"/>
    </font>
    <font>
      <sz val="8"/>
      <color rgb="FF000000"/>
      <name val="Calibri"/>
      <family val="2"/>
      <scheme val="minor"/>
    </font>
    <font>
      <b/>
      <sz val="11"/>
      <color rgb="FF000000"/>
      <name val="Calibri"/>
      <family val="2"/>
      <scheme val="minor"/>
    </font>
    <font>
      <i/>
      <sz val="9"/>
      <color rgb="FF000000"/>
      <name val="Calibri"/>
      <family val="2"/>
      <scheme val="minor"/>
    </font>
    <font>
      <sz val="9"/>
      <color rgb="FFFFFFFF"/>
      <name val="Calibri"/>
      <family val="2"/>
      <scheme val="minor"/>
    </font>
    <font>
      <b/>
      <sz val="9"/>
      <color rgb="FFFFFFFF"/>
      <name val="Calibri"/>
      <family val="2"/>
      <scheme val="minor"/>
    </font>
    <font>
      <sz val="11"/>
      <color rgb="FFFFFFFF"/>
      <name val="Calibri"/>
      <family val="2"/>
      <scheme val="minor"/>
    </font>
    <font>
      <b/>
      <sz val="14"/>
      <color theme="1"/>
      <name val="Calibri"/>
      <family val="2"/>
      <scheme val="minor"/>
    </font>
    <font>
      <b/>
      <sz val="11"/>
      <color theme="0"/>
      <name val="Calibri"/>
      <family val="2"/>
      <scheme val="minor"/>
    </font>
    <font>
      <sz val="10"/>
      <color theme="1"/>
      <name val="Calibri"/>
      <family val="2"/>
      <scheme val="minor"/>
    </font>
    <font>
      <b/>
      <sz val="14"/>
      <color theme="0"/>
      <name val="Calibri"/>
      <family val="2"/>
      <scheme val="minor"/>
    </font>
    <font>
      <b/>
      <sz val="10"/>
      <color theme="1"/>
      <name val="Calibri"/>
      <family val="2"/>
      <scheme val="minor"/>
    </font>
    <font>
      <b/>
      <sz val="10"/>
      <color theme="0"/>
      <name val="Calibri"/>
      <family val="2"/>
      <scheme val="minor"/>
    </font>
    <font>
      <b/>
      <sz val="16"/>
      <color theme="1"/>
      <name val="Source Sans Pro"/>
      <family val="2"/>
    </font>
    <font>
      <sz val="11"/>
      <color theme="1"/>
      <name val="Source Sans Pro"/>
      <family val="2"/>
    </font>
    <font>
      <sz val="10"/>
      <color theme="1"/>
      <name val="Source Sans Pro"/>
      <family val="2"/>
    </font>
    <font>
      <b/>
      <sz val="10"/>
      <color theme="1"/>
      <name val="Source Sans Pro"/>
      <family val="2"/>
    </font>
    <font>
      <b/>
      <sz val="11"/>
      <color theme="1"/>
      <name val="Source Sans Pro"/>
      <family val="2"/>
    </font>
    <font>
      <b/>
      <sz val="9"/>
      <color theme="1"/>
      <name val="Source Sans Pro"/>
      <family val="2"/>
    </font>
    <font>
      <sz val="8"/>
      <color theme="1"/>
      <name val="Source Sans Pro"/>
      <family val="2"/>
    </font>
    <font>
      <i/>
      <sz val="9"/>
      <color theme="1"/>
      <name val="Source Sans Pro"/>
      <family val="2"/>
    </font>
    <font>
      <sz val="9"/>
      <color theme="1"/>
      <name val="Source Sans Pro"/>
      <family val="2"/>
    </font>
    <font>
      <sz val="11"/>
      <color theme="0"/>
      <name val="Source Sans Pro"/>
      <family val="2"/>
    </font>
    <font>
      <sz val="14"/>
      <color theme="1"/>
      <name val="Calibri"/>
      <family val="2"/>
      <scheme val="minor"/>
    </font>
    <font>
      <i/>
      <sz val="8"/>
      <color theme="1"/>
      <name val="Calibri"/>
      <family val="2"/>
      <scheme val="minor"/>
    </font>
    <font>
      <sz val="11"/>
      <color rgb="FF000000"/>
      <name val="Calibri"/>
      <family val="2"/>
    </font>
    <font>
      <b/>
      <sz val="10"/>
      <color rgb="FF000000"/>
      <name val="Source Sans Pro"/>
      <family val="2"/>
    </font>
    <font>
      <b/>
      <sz val="10"/>
      <color rgb="FF000000"/>
      <name val="Calibri"/>
      <family val="2"/>
      <scheme val="minor"/>
    </font>
    <font>
      <b/>
      <i/>
      <sz val="10"/>
      <color rgb="FF000000"/>
      <name val="Calibri"/>
      <family val="2"/>
      <scheme val="minor"/>
    </font>
    <font>
      <b/>
      <sz val="11"/>
      <color rgb="FFFF0000"/>
      <name val="Calibri"/>
      <family val="2"/>
      <scheme val="minor"/>
    </font>
    <font>
      <sz val="6"/>
      <color rgb="FF000000"/>
      <name val="Calibri"/>
      <family val="2"/>
      <scheme val="minor"/>
    </font>
    <font>
      <b/>
      <sz val="6"/>
      <color rgb="FF000000"/>
      <name val="Calibri"/>
      <family val="2"/>
      <scheme val="minor"/>
    </font>
    <font>
      <sz val="6"/>
      <color rgb="FFFFFFFF"/>
      <name val="Calibri"/>
      <family val="2"/>
      <scheme val="minor"/>
    </font>
    <font>
      <b/>
      <sz val="5"/>
      <color rgb="FF000000"/>
      <name val="Calibri"/>
      <family val="2"/>
      <scheme val="minor"/>
    </font>
    <font>
      <sz val="10"/>
      <color rgb="FF000000"/>
      <name val="Calibri"/>
      <family val="2"/>
      <scheme val="minor"/>
    </font>
    <font>
      <sz val="11"/>
      <color rgb="FFFF0000"/>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D9D9D9"/>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0000"/>
        <bgColor indexed="64"/>
      </patternFill>
    </fill>
    <fill>
      <patternFill patternType="solid">
        <fgColor rgb="FFDDEBF7"/>
        <bgColor indexed="64"/>
      </patternFill>
    </fill>
    <fill>
      <patternFill patternType="solid">
        <fgColor rgb="FF9BC2E6"/>
        <bgColor indexed="64"/>
      </patternFill>
    </fill>
    <fill>
      <patternFill patternType="solid">
        <fgColor rgb="FF2F75B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5" tint="0.39997558519241921"/>
        <bgColor indexed="64"/>
      </patternFill>
    </fill>
  </fills>
  <borders count="17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double">
        <color auto="1"/>
      </left>
      <right/>
      <top/>
      <bottom/>
      <diagonal/>
    </border>
    <border>
      <left/>
      <right style="double">
        <color auto="1"/>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thin">
        <color indexed="64"/>
      </bottom>
      <diagonal/>
    </border>
    <border>
      <left/>
      <right style="thin">
        <color indexed="64"/>
      </right>
      <top/>
      <bottom style="thin">
        <color indexed="64"/>
      </bottom>
      <diagonal/>
    </border>
    <border>
      <left style="medium">
        <color rgb="FF000000"/>
      </left>
      <right/>
      <top style="medium">
        <color rgb="FF000000"/>
      </top>
      <bottom style="medium">
        <color indexed="64"/>
      </bottom>
      <diagonal/>
    </border>
    <border>
      <left/>
      <right/>
      <top style="medium">
        <color indexed="64"/>
      </top>
      <bottom style="thin">
        <color indexed="64"/>
      </bottom>
      <diagonal/>
    </border>
    <border>
      <left style="medium">
        <color rgb="FF000000"/>
      </left>
      <right style="medium">
        <color rgb="FF000000"/>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top style="medium">
        <color rgb="FF000000"/>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medium">
        <color indexed="64"/>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medium">
        <color indexed="64"/>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medium">
        <color indexed="64"/>
      </left>
      <right style="thin">
        <color rgb="FF000000"/>
      </right>
      <top style="thin">
        <color indexed="64"/>
      </top>
      <bottom/>
      <diagonal/>
    </border>
    <border>
      <left style="thin">
        <color rgb="FF000000"/>
      </left>
      <right style="medium">
        <color indexed="64"/>
      </right>
      <top style="thin">
        <color indexed="64"/>
      </top>
      <bottom/>
      <diagonal/>
    </border>
    <border>
      <left style="medium">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top/>
      <bottom/>
      <diagonal/>
    </border>
    <border>
      <left/>
      <right style="medium">
        <color rgb="FF000000"/>
      </right>
      <top/>
      <bottom/>
      <diagonal/>
    </border>
    <border>
      <left/>
      <right style="medium">
        <color rgb="FF000000"/>
      </right>
      <top style="medium">
        <color indexed="64"/>
      </top>
      <bottom style="medium">
        <color rgb="FF000000"/>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style="medium">
        <color indexed="64"/>
      </top>
      <bottom style="medium">
        <color indexed="64"/>
      </bottom>
      <diagonal/>
    </border>
    <border>
      <left style="thin">
        <color indexed="64"/>
      </left>
      <right style="medium">
        <color rgb="FF000000"/>
      </right>
      <top style="medium">
        <color indexed="64"/>
      </top>
      <bottom style="medium">
        <color indexed="64"/>
      </bottom>
      <diagonal/>
    </border>
    <border>
      <left/>
      <right style="medium">
        <color rgb="FF000000"/>
      </right>
      <top/>
      <bottom style="medium">
        <color rgb="FF000000"/>
      </bottom>
      <diagonal/>
    </border>
    <border>
      <left style="medium">
        <color rgb="FF000000"/>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rgb="FF000000"/>
      </right>
      <top style="medium">
        <color rgb="FF000000"/>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thin">
        <color indexed="64"/>
      </left>
      <right/>
      <top style="medium">
        <color rgb="FF000000"/>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rgb="FF000000"/>
      </right>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right style="thin">
        <color indexed="64"/>
      </right>
      <top style="medium">
        <color rgb="FF000000"/>
      </top>
      <bottom/>
      <diagonal/>
    </border>
    <border>
      <left style="thin">
        <color rgb="FF000000"/>
      </left>
      <right/>
      <top style="thin">
        <color rgb="FF000000"/>
      </top>
      <bottom style="thin">
        <color rgb="FF000000"/>
      </bottom>
      <diagonal/>
    </border>
    <border>
      <left/>
      <right style="thin">
        <color indexed="64"/>
      </right>
      <top style="medium">
        <color rgb="FF000000"/>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style="medium">
        <color rgb="FF000000"/>
      </bottom>
      <diagonal/>
    </border>
    <border>
      <left style="thin">
        <color rgb="FF000000"/>
      </left>
      <right style="medium">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rgb="FF000000"/>
      </left>
      <right style="thin">
        <color rgb="FF000000"/>
      </right>
      <top style="medium">
        <color indexed="64"/>
      </top>
      <bottom style="thin">
        <color indexed="64"/>
      </bottom>
      <diagonal/>
    </border>
    <border>
      <left style="thin">
        <color rgb="FF000000"/>
      </left>
      <right style="thin">
        <color rgb="FF000000"/>
      </right>
      <top style="thin">
        <color indexed="64"/>
      </top>
      <bottom style="medium">
        <color indexed="64"/>
      </bottom>
      <diagonal/>
    </border>
    <border>
      <left style="thin">
        <color rgb="FF000000"/>
      </left>
      <right style="medium">
        <color rgb="FF000000"/>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medium">
        <color rgb="FF000000"/>
      </left>
      <right style="thin">
        <color rgb="FF000000"/>
      </right>
      <top style="thin">
        <color indexed="64"/>
      </top>
      <bottom style="medium">
        <color indexed="64"/>
      </bottom>
      <diagonal/>
    </border>
    <border>
      <left style="thin">
        <color rgb="FF000000"/>
      </left>
      <right style="medium">
        <color indexed="64"/>
      </right>
      <top style="thin">
        <color indexed="64"/>
      </top>
      <bottom style="medium">
        <color indexed="64"/>
      </bottom>
      <diagonal/>
    </border>
    <border>
      <left style="medium">
        <color rgb="FF000000"/>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medium">
        <color indexed="64"/>
      </left>
      <right/>
      <top/>
      <bottom style="thin">
        <color rgb="FF000000"/>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164" fontId="11" fillId="0" borderId="0" applyFont="0" applyFill="0" applyBorder="0" applyAlignment="0" applyProtection="0"/>
  </cellStyleXfs>
  <cellXfs count="493">
    <xf numFmtId="0" fontId="0" fillId="0" borderId="0" xfId="0"/>
    <xf numFmtId="0" fontId="2" fillId="0" borderId="0" xfId="0" applyFont="1"/>
    <xf numFmtId="0" fontId="3" fillId="0" borderId="0" xfId="0" applyFont="1"/>
    <xf numFmtId="0" fontId="0" fillId="0" borderId="26" xfId="0" applyBorder="1"/>
    <xf numFmtId="0" fontId="2" fillId="0" borderId="0" xfId="0" applyFont="1" applyAlignment="1">
      <alignment horizontal="right"/>
    </xf>
    <xf numFmtId="9" fontId="2" fillId="0" borderId="0" xfId="2" applyFont="1" applyAlignment="1">
      <alignment horizontal="center"/>
    </xf>
    <xf numFmtId="0" fontId="0" fillId="0" borderId="47" xfId="0" applyBorder="1"/>
    <xf numFmtId="0" fontId="0" fillId="0" borderId="48" xfId="0" applyBorder="1"/>
    <xf numFmtId="0" fontId="0" fillId="0" borderId="49" xfId="0" applyBorder="1"/>
    <xf numFmtId="0" fontId="0" fillId="0" borderId="27" xfId="0" applyBorder="1"/>
    <xf numFmtId="0" fontId="0" fillId="0" borderId="51" xfId="0" applyBorder="1"/>
    <xf numFmtId="0" fontId="0" fillId="0" borderId="52" xfId="0" applyBorder="1"/>
    <xf numFmtId="166" fontId="0" fillId="0" borderId="0" xfId="0" applyNumberFormat="1"/>
    <xf numFmtId="0" fontId="13" fillId="0" borderId="0" xfId="0" applyFont="1"/>
    <xf numFmtId="0" fontId="13" fillId="0" borderId="0" xfId="0" applyFont="1" applyAlignment="1">
      <alignment horizontal="center"/>
    </xf>
    <xf numFmtId="9" fontId="13" fillId="0" borderId="0" xfId="2" applyFont="1" applyAlignment="1">
      <alignment horizontal="center"/>
    </xf>
    <xf numFmtId="0" fontId="15" fillId="0" borderId="0" xfId="0" applyFont="1"/>
    <xf numFmtId="0" fontId="13" fillId="0" borderId="11" xfId="0" applyFont="1" applyBorder="1"/>
    <xf numFmtId="166" fontId="13" fillId="0" borderId="0" xfId="0" applyNumberFormat="1" applyFont="1" applyAlignment="1">
      <alignment horizontal="center"/>
    </xf>
    <xf numFmtId="166" fontId="13" fillId="0" borderId="0" xfId="0" applyNumberFormat="1" applyFont="1"/>
    <xf numFmtId="0" fontId="16" fillId="0" borderId="0" xfId="0" applyFont="1"/>
    <xf numFmtId="166" fontId="13" fillId="2" borderId="11" xfId="1" applyNumberFormat="1" applyFont="1" applyFill="1" applyBorder="1"/>
    <xf numFmtId="166" fontId="13" fillId="2" borderId="10" xfId="1" applyNumberFormat="1" applyFont="1" applyFill="1" applyBorder="1"/>
    <xf numFmtId="0" fontId="19" fillId="0" borderId="17" xfId="0" applyFont="1" applyBorder="1" applyAlignment="1">
      <alignment horizontal="left"/>
    </xf>
    <xf numFmtId="166" fontId="19" fillId="0" borderId="14" xfId="1" applyNumberFormat="1" applyFont="1" applyBorder="1" applyAlignment="1">
      <alignment horizontal="center"/>
    </xf>
    <xf numFmtId="166" fontId="13" fillId="0" borderId="13" xfId="1" applyNumberFormat="1" applyFont="1" applyBorder="1"/>
    <xf numFmtId="166" fontId="13" fillId="0" borderId="16" xfId="0" applyNumberFormat="1" applyFont="1" applyBorder="1"/>
    <xf numFmtId="9" fontId="13" fillId="0" borderId="15" xfId="2" applyFont="1" applyBorder="1"/>
    <xf numFmtId="166" fontId="13" fillId="3" borderId="16" xfId="0" applyNumberFormat="1" applyFont="1" applyFill="1" applyBorder="1"/>
    <xf numFmtId="166" fontId="13" fillId="3" borderId="15" xfId="0" applyNumberFormat="1" applyFont="1" applyFill="1" applyBorder="1"/>
    <xf numFmtId="0" fontId="13" fillId="0" borderId="23" xfId="3" applyFont="1" applyBorder="1" applyAlignment="1">
      <alignment horizontal="left"/>
    </xf>
    <xf numFmtId="166" fontId="13" fillId="0" borderId="22" xfId="1" applyNumberFormat="1" applyFont="1" applyBorder="1" applyAlignment="1">
      <alignment horizontal="center"/>
    </xf>
    <xf numFmtId="166" fontId="13" fillId="0" borderId="11" xfId="0" applyNumberFormat="1" applyFont="1" applyBorder="1"/>
    <xf numFmtId="9" fontId="13" fillId="0" borderId="10" xfId="2" applyFont="1" applyBorder="1"/>
    <xf numFmtId="166" fontId="13" fillId="0" borderId="38" xfId="0" applyNumberFormat="1" applyFont="1" applyBorder="1"/>
    <xf numFmtId="0" fontId="16" fillId="0" borderId="0" xfId="0" applyFont="1" applyAlignment="1">
      <alignment horizontal="center"/>
    </xf>
    <xf numFmtId="0" fontId="19" fillId="0" borderId="0" xfId="0" applyFont="1" applyAlignment="1">
      <alignment horizontal="center"/>
    </xf>
    <xf numFmtId="166" fontId="19" fillId="0" borderId="14" xfId="1" applyNumberFormat="1" applyFont="1" applyFill="1" applyBorder="1" applyAlignment="1">
      <alignment horizontal="center"/>
    </xf>
    <xf numFmtId="164" fontId="13" fillId="0" borderId="0" xfId="0" applyNumberFormat="1" applyFont="1"/>
    <xf numFmtId="0" fontId="15" fillId="0" borderId="0" xfId="0" applyFont="1" applyAlignment="1">
      <alignment wrapText="1"/>
    </xf>
    <xf numFmtId="166" fontId="13" fillId="10" borderId="8" xfId="1" applyNumberFormat="1" applyFont="1" applyFill="1" applyBorder="1" applyAlignment="1">
      <alignment wrapText="1"/>
    </xf>
    <xf numFmtId="0" fontId="12" fillId="0" borderId="13" xfId="0" applyFont="1" applyBorder="1" applyAlignment="1">
      <alignment wrapText="1"/>
    </xf>
    <xf numFmtId="0" fontId="12" fillId="0" borderId="34" xfId="0" applyFont="1" applyBorder="1" applyAlignment="1">
      <alignment wrapText="1"/>
    </xf>
    <xf numFmtId="166" fontId="13" fillId="0" borderId="13" xfId="0" applyNumberFormat="1" applyFont="1" applyBorder="1" applyAlignment="1">
      <alignment wrapText="1"/>
    </xf>
    <xf numFmtId="166" fontId="13" fillId="0" borderId="36" xfId="0" applyNumberFormat="1" applyFont="1" applyBorder="1" applyAlignment="1">
      <alignment wrapText="1"/>
    </xf>
    <xf numFmtId="0" fontId="0" fillId="0" borderId="0" xfId="0" applyAlignment="1">
      <alignment horizontal="left" wrapText="1"/>
    </xf>
    <xf numFmtId="0" fontId="20" fillId="0" borderId="0" xfId="0" applyFont="1"/>
    <xf numFmtId="0" fontId="21" fillId="6" borderId="4" xfId="0" applyFont="1" applyFill="1" applyBorder="1"/>
    <xf numFmtId="0" fontId="21" fillId="6" borderId="1" xfId="0" applyFont="1" applyFill="1" applyBorder="1"/>
    <xf numFmtId="0" fontId="21" fillId="6" borderId="2" xfId="0" applyFont="1" applyFill="1" applyBorder="1"/>
    <xf numFmtId="166" fontId="21" fillId="6" borderId="3" xfId="1" applyNumberFormat="1" applyFont="1" applyFill="1" applyBorder="1"/>
    <xf numFmtId="166" fontId="21" fillId="6" borderId="1" xfId="1" applyNumberFormat="1" applyFont="1" applyFill="1" applyBorder="1"/>
    <xf numFmtId="9" fontId="21" fillId="6" borderId="3" xfId="2" applyFont="1" applyFill="1" applyBorder="1"/>
    <xf numFmtId="0" fontId="22" fillId="0" borderId="0" xfId="0" applyFont="1"/>
    <xf numFmtId="0" fontId="22" fillId="0" borderId="0" xfId="0" applyFont="1" applyAlignment="1">
      <alignment wrapText="1"/>
    </xf>
    <xf numFmtId="9" fontId="19" fillId="0" borderId="17" xfId="0" applyNumberFormat="1" applyFont="1" applyBorder="1" applyAlignment="1">
      <alignment horizontal="left"/>
    </xf>
    <xf numFmtId="9" fontId="13" fillId="0" borderId="23" xfId="3" applyNumberFormat="1" applyFont="1" applyBorder="1" applyAlignment="1">
      <alignment horizontal="left"/>
    </xf>
    <xf numFmtId="49" fontId="13" fillId="0" borderId="13" xfId="0" applyNumberFormat="1" applyFont="1" applyBorder="1" applyAlignment="1">
      <alignment wrapText="1"/>
    </xf>
    <xf numFmtId="0" fontId="0" fillId="0" borderId="0" xfId="0" applyAlignment="1">
      <alignment horizontal="center"/>
    </xf>
    <xf numFmtId="0" fontId="9" fillId="0" borderId="0" xfId="0" applyFont="1" applyAlignment="1">
      <alignment horizontal="center"/>
    </xf>
    <xf numFmtId="166" fontId="2" fillId="0" borderId="0" xfId="1" applyNumberFormat="1" applyFont="1"/>
    <xf numFmtId="167" fontId="13" fillId="0" borderId="14" xfId="0" applyNumberFormat="1" applyFont="1" applyBorder="1"/>
    <xf numFmtId="167" fontId="13" fillId="0" borderId="11" xfId="0" applyNumberFormat="1" applyFont="1" applyBorder="1"/>
    <xf numFmtId="167" fontId="13" fillId="0" borderId="9" xfId="0" applyNumberFormat="1" applyFont="1" applyBorder="1"/>
    <xf numFmtId="167" fontId="13" fillId="0" borderId="38" xfId="0" applyNumberFormat="1" applyFont="1" applyBorder="1"/>
    <xf numFmtId="167" fontId="13" fillId="0" borderId="39" xfId="0" applyNumberFormat="1" applyFont="1" applyBorder="1"/>
    <xf numFmtId="167" fontId="13" fillId="0" borderId="19" xfId="0" applyNumberFormat="1" applyFont="1" applyBorder="1"/>
    <xf numFmtId="0" fontId="25" fillId="0" borderId="0" xfId="0" applyFont="1" applyAlignment="1">
      <alignment horizontal="right"/>
    </xf>
    <xf numFmtId="0" fontId="25" fillId="0" borderId="0" xfId="0" applyFont="1"/>
    <xf numFmtId="9" fontId="25" fillId="0" borderId="0" xfId="2" applyFont="1" applyAlignment="1">
      <alignment horizontal="right"/>
    </xf>
    <xf numFmtId="0" fontId="25" fillId="0" borderId="0" xfId="0" applyFont="1" applyAlignment="1">
      <alignment horizontal="center" vertical="center"/>
    </xf>
    <xf numFmtId="0" fontId="27" fillId="0" borderId="0" xfId="0" applyFont="1"/>
    <xf numFmtId="0" fontId="0" fillId="0" borderId="14" xfId="0" applyBorder="1"/>
    <xf numFmtId="0" fontId="25" fillId="4" borderId="65" xfId="0" applyFont="1" applyFill="1" applyBorder="1" applyAlignment="1">
      <alignment horizontal="center"/>
    </xf>
    <xf numFmtId="0" fontId="30" fillId="0" borderId="26" xfId="0" applyFont="1" applyBorder="1"/>
    <xf numFmtId="0" fontId="31" fillId="0" borderId="0" xfId="0" applyFont="1"/>
    <xf numFmtId="0" fontId="31" fillId="0" borderId="27" xfId="0" applyFont="1" applyBorder="1"/>
    <xf numFmtId="0" fontId="30" fillId="0" borderId="0" xfId="0" applyFont="1"/>
    <xf numFmtId="0" fontId="32" fillId="0" borderId="0" xfId="0" applyFont="1"/>
    <xf numFmtId="0" fontId="31" fillId="0" borderId="0" xfId="0" applyFont="1" applyAlignment="1">
      <alignment horizontal="center"/>
    </xf>
    <xf numFmtId="0" fontId="31" fillId="0" borderId="14" xfId="0" applyFont="1" applyBorder="1" applyAlignment="1">
      <alignment horizontal="left"/>
    </xf>
    <xf numFmtId="14" fontId="31" fillId="0" borderId="14" xfId="0" applyNumberFormat="1" applyFont="1" applyBorder="1" applyAlignment="1">
      <alignment horizontal="center"/>
    </xf>
    <xf numFmtId="0" fontId="31" fillId="0" borderId="14" xfId="0" applyFont="1" applyBorder="1" applyAlignment="1">
      <alignment horizontal="center"/>
    </xf>
    <xf numFmtId="14" fontId="31" fillId="0" borderId="14" xfId="0" applyNumberFormat="1" applyFont="1" applyBorder="1" applyAlignment="1">
      <alignment horizontal="center" vertical="center"/>
    </xf>
    <xf numFmtId="169" fontId="33" fillId="0" borderId="65" xfId="0" applyNumberFormat="1" applyFont="1" applyBorder="1" applyAlignment="1">
      <alignment horizontal="center"/>
    </xf>
    <xf numFmtId="0" fontId="34" fillId="2" borderId="11"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10" xfId="0" applyFont="1" applyFill="1" applyBorder="1" applyAlignment="1">
      <alignment horizontal="center"/>
    </xf>
    <xf numFmtId="0" fontId="35" fillId="0" borderId="17" xfId="0" applyFont="1" applyBorder="1" applyAlignment="1">
      <alignment horizontal="left"/>
    </xf>
    <xf numFmtId="166" fontId="36" fillId="0" borderId="16" xfId="1" applyNumberFormat="1" applyFont="1" applyBorder="1" applyAlignment="1">
      <alignment horizontal="center" vertical="center"/>
    </xf>
    <xf numFmtId="166" fontId="36" fillId="0" borderId="14" xfId="1" applyNumberFormat="1" applyFont="1" applyBorder="1" applyAlignment="1">
      <alignment horizontal="center" vertical="center"/>
    </xf>
    <xf numFmtId="166" fontId="37" fillId="2" borderId="15" xfId="1" applyNumberFormat="1" applyFont="1" applyFill="1" applyBorder="1" applyAlignment="1">
      <alignment horizontal="center" vertical="center"/>
    </xf>
    <xf numFmtId="166" fontId="31" fillId="0" borderId="27" xfId="0" applyNumberFormat="1" applyFont="1" applyBorder="1"/>
    <xf numFmtId="0" fontId="35" fillId="0" borderId="17" xfId="3" applyFont="1" applyBorder="1" applyAlignment="1">
      <alignment horizontal="left"/>
    </xf>
    <xf numFmtId="0" fontId="34" fillId="0" borderId="0" xfId="0" applyFont="1"/>
    <xf numFmtId="166" fontId="34" fillId="0" borderId="4" xfId="0" applyNumberFormat="1" applyFont="1" applyBorder="1"/>
    <xf numFmtId="166" fontId="34" fillId="2" borderId="65" xfId="1" applyNumberFormat="1" applyFont="1" applyFill="1" applyBorder="1"/>
    <xf numFmtId="166" fontId="32" fillId="0" borderId="0" xfId="1" applyNumberFormat="1" applyFont="1" applyBorder="1"/>
    <xf numFmtId="0" fontId="37" fillId="0" borderId="0" xfId="0" applyFont="1"/>
    <xf numFmtId="166" fontId="37" fillId="0" borderId="11" xfId="1" applyNumberFormat="1" applyFont="1" applyBorder="1" applyAlignment="1">
      <alignment horizontal="center" vertical="center"/>
    </xf>
    <xf numFmtId="166" fontId="37" fillId="0" borderId="9" xfId="1" applyNumberFormat="1" applyFont="1" applyBorder="1" applyAlignment="1">
      <alignment horizontal="center"/>
    </xf>
    <xf numFmtId="166" fontId="37" fillId="0" borderId="10" xfId="1" applyNumberFormat="1" applyFont="1" applyFill="1" applyBorder="1"/>
    <xf numFmtId="166" fontId="37" fillId="0" borderId="18" xfId="1" applyNumberFormat="1" applyFont="1" applyBorder="1" applyAlignment="1">
      <alignment horizontal="center"/>
    </xf>
    <xf numFmtId="166" fontId="37" fillId="0" borderId="19" xfId="1" applyNumberFormat="1" applyFont="1" applyBorder="1"/>
    <xf numFmtId="166" fontId="37" fillId="0" borderId="20" xfId="1" applyNumberFormat="1" applyFont="1" applyBorder="1"/>
    <xf numFmtId="166" fontId="34" fillId="0" borderId="1" xfId="1" applyNumberFormat="1" applyFont="1" applyBorder="1" applyAlignment="1">
      <alignment horizontal="center" vertical="center"/>
    </xf>
    <xf numFmtId="166" fontId="34" fillId="0" borderId="2" xfId="1" applyNumberFormat="1" applyFont="1" applyBorder="1" applyAlignment="1">
      <alignment horizontal="center" vertical="center"/>
    </xf>
    <xf numFmtId="166" fontId="34" fillId="0" borderId="3" xfId="0" applyNumberFormat="1" applyFont="1" applyBorder="1"/>
    <xf numFmtId="166" fontId="37" fillId="0" borderId="11" xfId="1" applyNumberFormat="1" applyFont="1" applyBorder="1"/>
    <xf numFmtId="166" fontId="37" fillId="0" borderId="9" xfId="1" applyNumberFormat="1" applyFont="1" applyBorder="1"/>
    <xf numFmtId="166" fontId="37" fillId="0" borderId="18" xfId="1" applyNumberFormat="1" applyFont="1" applyBorder="1"/>
    <xf numFmtId="0" fontId="34" fillId="0" borderId="0" xfId="0" applyFont="1" applyAlignment="1">
      <alignment wrapText="1"/>
    </xf>
    <xf numFmtId="166" fontId="34" fillId="2" borderId="65" xfId="0" applyNumberFormat="1" applyFont="1" applyFill="1" applyBorder="1" applyAlignment="1">
      <alignment horizontal="center" vertical="center"/>
    </xf>
    <xf numFmtId="0" fontId="32" fillId="2" borderId="14" xfId="0" applyFont="1" applyFill="1" applyBorder="1" applyAlignment="1">
      <alignment vertical="center" wrapText="1"/>
    </xf>
    <xf numFmtId="0" fontId="32" fillId="2" borderId="14" xfId="0" applyFont="1" applyFill="1" applyBorder="1" applyAlignment="1">
      <alignment horizontal="center" vertical="center"/>
    </xf>
    <xf numFmtId="0" fontId="38" fillId="0" borderId="26" xfId="0" applyFont="1" applyBorder="1" applyAlignment="1">
      <alignment horizontal="center"/>
    </xf>
    <xf numFmtId="0" fontId="37" fillId="0" borderId="14" xfId="0" applyFont="1" applyBorder="1"/>
    <xf numFmtId="166" fontId="37" fillId="4" borderId="14" xfId="1" applyNumberFormat="1" applyFont="1" applyFill="1" applyBorder="1" applyAlignment="1">
      <alignment horizontal="center"/>
    </xf>
    <xf numFmtId="166" fontId="34" fillId="2" borderId="14" xfId="1" applyNumberFormat="1" applyFont="1" applyFill="1" applyBorder="1" applyAlignment="1">
      <alignment horizontal="center" vertical="center"/>
    </xf>
    <xf numFmtId="166" fontId="32" fillId="2" borderId="14" xfId="1" applyNumberFormat="1" applyFont="1" applyFill="1" applyBorder="1" applyAlignment="1"/>
    <xf numFmtId="166" fontId="37" fillId="4" borderId="24" xfId="1" applyNumberFormat="1" applyFont="1" applyFill="1" applyBorder="1" applyAlignment="1">
      <alignment horizontal="center"/>
    </xf>
    <xf numFmtId="166" fontId="32" fillId="2" borderId="24" xfId="1" applyNumberFormat="1" applyFont="1" applyFill="1" applyBorder="1" applyAlignment="1"/>
    <xf numFmtId="0" fontId="32" fillId="0" borderId="37" xfId="0" applyFont="1" applyBorder="1"/>
    <xf numFmtId="166" fontId="37" fillId="0" borderId="59" xfId="1" applyNumberFormat="1" applyFont="1" applyFill="1" applyBorder="1" applyAlignment="1">
      <alignment horizontal="center"/>
    </xf>
    <xf numFmtId="166" fontId="37" fillId="0" borderId="32" xfId="1" applyNumberFormat="1" applyFont="1" applyFill="1" applyBorder="1" applyAlignment="1">
      <alignment horizontal="center"/>
    </xf>
    <xf numFmtId="166" fontId="34" fillId="2" borderId="33" xfId="1" applyNumberFormat="1" applyFont="1" applyFill="1" applyBorder="1" applyAlignment="1">
      <alignment horizontal="center"/>
    </xf>
    <xf numFmtId="0" fontId="32" fillId="0" borderId="1" xfId="0" applyFont="1" applyBorder="1" applyAlignment="1">
      <alignment horizontal="left" vertical="center" wrapText="1"/>
    </xf>
    <xf numFmtId="166" fontId="37" fillId="0" borderId="2" xfId="1" applyNumberFormat="1" applyFont="1" applyFill="1" applyBorder="1" applyAlignment="1">
      <alignment horizontal="center"/>
    </xf>
    <xf numFmtId="0" fontId="32" fillId="0" borderId="1" xfId="0" applyFont="1" applyBorder="1"/>
    <xf numFmtId="166" fontId="37" fillId="0" borderId="45" xfId="1" applyNumberFormat="1" applyFont="1" applyFill="1" applyBorder="1" applyAlignment="1">
      <alignment horizontal="center"/>
    </xf>
    <xf numFmtId="166" fontId="34" fillId="2" borderId="65" xfId="1" applyNumberFormat="1" applyFont="1" applyFill="1" applyBorder="1" applyAlignment="1">
      <alignment horizontal="center"/>
    </xf>
    <xf numFmtId="0" fontId="30" fillId="0" borderId="50" xfId="0" applyFont="1" applyBorder="1"/>
    <xf numFmtId="0" fontId="31" fillId="0" borderId="51" xfId="0" applyFont="1" applyBorder="1"/>
    <xf numFmtId="0" fontId="31" fillId="0" borderId="52" xfId="0" applyFont="1" applyBorder="1"/>
    <xf numFmtId="0" fontId="34" fillId="2" borderId="12" xfId="0" applyFont="1" applyFill="1" applyBorder="1" applyAlignment="1">
      <alignment horizontal="center" vertical="center"/>
    </xf>
    <xf numFmtId="166" fontId="36" fillId="0" borderId="17" xfId="1" applyNumberFormat="1" applyFont="1" applyBorder="1" applyAlignment="1">
      <alignment horizontal="center" vertical="center"/>
    </xf>
    <xf numFmtId="166" fontId="37" fillId="0" borderId="43" xfId="1" applyNumberFormat="1" applyFont="1" applyFill="1" applyBorder="1" applyAlignment="1">
      <alignment horizontal="center"/>
    </xf>
    <xf numFmtId="166" fontId="37" fillId="0" borderId="5" xfId="1" applyNumberFormat="1" applyFont="1" applyFill="1" applyBorder="1" applyAlignment="1">
      <alignment horizontal="center"/>
    </xf>
    <xf numFmtId="0" fontId="31" fillId="0" borderId="14" xfId="0" applyFont="1" applyBorder="1"/>
    <xf numFmtId="0" fontId="23" fillId="0" borderId="0" xfId="0" applyFont="1"/>
    <xf numFmtId="0" fontId="39" fillId="0" borderId="0" xfId="0" applyFont="1"/>
    <xf numFmtId="0" fontId="27" fillId="2" borderId="11"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0" xfId="0" applyFont="1" applyFill="1" applyBorder="1" applyAlignment="1">
      <alignment horizontal="center"/>
    </xf>
    <xf numFmtId="166" fontId="3" fillId="0" borderId="4" xfId="1" applyNumberFormat="1" applyFont="1" applyBorder="1"/>
    <xf numFmtId="166" fontId="3" fillId="2" borderId="35" xfId="1" applyNumberFormat="1" applyFont="1" applyFill="1" applyBorder="1"/>
    <xf numFmtId="0" fontId="40" fillId="0" borderId="0" xfId="3" applyFont="1"/>
    <xf numFmtId="0" fontId="40" fillId="0" borderId="17" xfId="0" applyFont="1" applyBorder="1"/>
    <xf numFmtId="166" fontId="4" fillId="0" borderId="16" xfId="1" applyNumberFormat="1" applyFont="1" applyBorder="1" applyAlignment="1">
      <alignment horizontal="center" vertical="center"/>
    </xf>
    <xf numFmtId="166" fontId="2" fillId="2" borderId="15" xfId="1" applyNumberFormat="1" applyFont="1" applyFill="1" applyBorder="1" applyAlignment="1">
      <alignment horizontal="center" vertical="center"/>
    </xf>
    <xf numFmtId="0" fontId="40" fillId="0" borderId="17" xfId="3" applyFont="1" applyBorder="1"/>
    <xf numFmtId="0" fontId="6" fillId="0" borderId="17" xfId="0" applyFont="1" applyBorder="1"/>
    <xf numFmtId="0" fontId="13" fillId="0" borderId="13" xfId="0" applyFont="1" applyBorder="1" applyAlignment="1">
      <alignment wrapText="1"/>
    </xf>
    <xf numFmtId="0" fontId="41" fillId="0" borderId="0" xfId="0" applyFont="1"/>
    <xf numFmtId="166" fontId="13" fillId="0" borderId="0" xfId="1" applyNumberFormat="1" applyFont="1" applyBorder="1"/>
    <xf numFmtId="166" fontId="13" fillId="0" borderId="18" xfId="0" applyNumberFormat="1" applyFont="1" applyBorder="1"/>
    <xf numFmtId="167" fontId="21" fillId="6" borderId="1" xfId="1" applyNumberFormat="1" applyFont="1" applyFill="1" applyBorder="1"/>
    <xf numFmtId="167" fontId="21" fillId="6" borderId="2" xfId="1" applyNumberFormat="1" applyFont="1" applyFill="1" applyBorder="1"/>
    <xf numFmtId="166" fontId="42" fillId="0" borderId="0" xfId="0" applyNumberFormat="1" applyFont="1"/>
    <xf numFmtId="164" fontId="32" fillId="0" borderId="0" xfId="0" applyNumberFormat="1" applyFont="1"/>
    <xf numFmtId="0" fontId="9" fillId="0" borderId="0" xfId="0" applyFont="1"/>
    <xf numFmtId="0" fontId="27" fillId="0" borderId="0" xfId="0" applyFont="1" applyAlignment="1">
      <alignment vertical="center" wrapText="1"/>
    </xf>
    <xf numFmtId="3" fontId="25" fillId="0" borderId="0" xfId="0" applyNumberFormat="1" applyFont="1" applyAlignment="1">
      <alignment vertical="center"/>
    </xf>
    <xf numFmtId="3" fontId="27" fillId="0" borderId="0" xfId="0" applyNumberFormat="1" applyFont="1" applyAlignment="1">
      <alignment vertical="center"/>
    </xf>
    <xf numFmtId="3" fontId="25" fillId="0" borderId="0" xfId="0" applyNumberFormat="1" applyFont="1" applyAlignment="1">
      <alignment horizontal="left" vertical="center" indent="2"/>
    </xf>
    <xf numFmtId="166" fontId="13" fillId="0" borderId="13" xfId="0" applyNumberFormat="1" applyFont="1" applyBorder="1" applyAlignment="1">
      <alignment horizontal="left" wrapText="1"/>
    </xf>
    <xf numFmtId="167" fontId="13" fillId="2" borderId="68" xfId="1" applyNumberFormat="1" applyFont="1" applyFill="1" applyBorder="1"/>
    <xf numFmtId="167" fontId="13" fillId="3" borderId="69" xfId="0" applyNumberFormat="1" applyFont="1" applyFill="1" applyBorder="1"/>
    <xf numFmtId="167" fontId="13" fillId="0" borderId="70" xfId="0" applyNumberFormat="1" applyFont="1" applyBorder="1"/>
    <xf numFmtId="167" fontId="13" fillId="0" borderId="69" xfId="0" applyNumberFormat="1" applyFont="1" applyBorder="1"/>
    <xf numFmtId="167" fontId="13" fillId="0" borderId="72" xfId="0" applyNumberFormat="1" applyFont="1" applyBorder="1"/>
    <xf numFmtId="166" fontId="13" fillId="0" borderId="8" xfId="0" applyNumberFormat="1" applyFont="1" applyBorder="1"/>
    <xf numFmtId="166" fontId="13" fillId="0" borderId="35" xfId="0" applyNumberFormat="1" applyFont="1" applyBorder="1"/>
    <xf numFmtId="166" fontId="21" fillId="6" borderId="65" xfId="1" applyNumberFormat="1" applyFont="1" applyFill="1" applyBorder="1"/>
    <xf numFmtId="167" fontId="13" fillId="0" borderId="73" xfId="0" applyNumberFormat="1" applyFont="1" applyBorder="1"/>
    <xf numFmtId="167" fontId="13" fillId="2" borderId="74" xfId="1" applyNumberFormat="1" applyFont="1" applyFill="1" applyBorder="1"/>
    <xf numFmtId="167" fontId="13" fillId="2" borderId="75" xfId="1" applyNumberFormat="1" applyFont="1" applyFill="1" applyBorder="1"/>
    <xf numFmtId="167" fontId="13" fillId="0" borderId="76" xfId="0" applyNumberFormat="1" applyFont="1" applyBorder="1"/>
    <xf numFmtId="167" fontId="13" fillId="0" borderId="77" xfId="0" applyNumberFormat="1" applyFont="1" applyBorder="1"/>
    <xf numFmtId="167" fontId="13" fillId="0" borderId="78" xfId="0" applyNumberFormat="1" applyFont="1" applyBorder="1"/>
    <xf numFmtId="167" fontId="13" fillId="0" borderId="79" xfId="0" applyNumberFormat="1" applyFont="1" applyBorder="1"/>
    <xf numFmtId="167" fontId="13" fillId="0" borderId="80" xfId="0" applyNumberFormat="1" applyFont="1" applyBorder="1"/>
    <xf numFmtId="167" fontId="13" fillId="0" borderId="81" xfId="0" applyNumberFormat="1" applyFont="1" applyBorder="1"/>
    <xf numFmtId="167" fontId="13" fillId="0" borderId="16" xfId="0" applyNumberFormat="1" applyFont="1" applyBorder="1"/>
    <xf numFmtId="167" fontId="13" fillId="0" borderId="15" xfId="0" applyNumberFormat="1" applyFont="1" applyBorder="1"/>
    <xf numFmtId="167" fontId="13" fillId="0" borderId="18" xfId="0" applyNumberFormat="1" applyFont="1" applyBorder="1"/>
    <xf numFmtId="167" fontId="13" fillId="0" borderId="20" xfId="0" applyNumberFormat="1" applyFont="1" applyBorder="1"/>
    <xf numFmtId="166" fontId="19" fillId="0" borderId="0" xfId="1" applyNumberFormat="1" applyFont="1" applyBorder="1" applyAlignment="1">
      <alignment horizontal="center"/>
    </xf>
    <xf numFmtId="9" fontId="13" fillId="0" borderId="0" xfId="2" applyFont="1" applyBorder="1"/>
    <xf numFmtId="167" fontId="13" fillId="0" borderId="10" xfId="0" applyNumberFormat="1" applyFont="1" applyBorder="1"/>
    <xf numFmtId="167" fontId="13" fillId="0" borderId="40" xfId="0" applyNumberFormat="1" applyFont="1" applyBorder="1"/>
    <xf numFmtId="167" fontId="21" fillId="6" borderId="3" xfId="1" applyNumberFormat="1" applyFont="1" applyFill="1" applyBorder="1"/>
    <xf numFmtId="0" fontId="19" fillId="0" borderId="82" xfId="0" applyFont="1" applyBorder="1" applyAlignment="1">
      <alignment horizontal="left"/>
    </xf>
    <xf numFmtId="9" fontId="19" fillId="0" borderId="82" xfId="0" applyNumberFormat="1" applyFont="1" applyBorder="1" applyAlignment="1">
      <alignment horizontal="center"/>
    </xf>
    <xf numFmtId="166" fontId="19" fillId="0" borderId="19" xfId="1" applyNumberFormat="1" applyFont="1" applyBorder="1" applyAlignment="1">
      <alignment horizontal="center"/>
    </xf>
    <xf numFmtId="167" fontId="13" fillId="3" borderId="76" xfId="0" applyNumberFormat="1" applyFont="1" applyFill="1" applyBorder="1"/>
    <xf numFmtId="167" fontId="13" fillId="3" borderId="77" xfId="0" applyNumberFormat="1" applyFont="1" applyFill="1" applyBorder="1"/>
    <xf numFmtId="9" fontId="13" fillId="0" borderId="20" xfId="2" applyFont="1" applyBorder="1"/>
    <xf numFmtId="166" fontId="13" fillId="0" borderId="25" xfId="0" applyNumberFormat="1" applyFont="1" applyBorder="1" applyAlignment="1">
      <alignment wrapText="1"/>
    </xf>
    <xf numFmtId="9" fontId="19" fillId="0" borderId="17" xfId="2" applyFont="1" applyBorder="1" applyAlignment="1">
      <alignment horizontal="center"/>
    </xf>
    <xf numFmtId="9" fontId="19" fillId="0" borderId="17" xfId="2" applyFont="1" applyBorder="1" applyAlignment="1">
      <alignment horizontal="left"/>
    </xf>
    <xf numFmtId="9" fontId="13" fillId="0" borderId="23" xfId="2" applyFont="1" applyBorder="1" applyAlignment="1">
      <alignment horizontal="left"/>
    </xf>
    <xf numFmtId="9" fontId="19" fillId="0" borderId="17" xfId="2" applyFont="1" applyFill="1" applyBorder="1" applyAlignment="1">
      <alignment horizontal="left"/>
    </xf>
    <xf numFmtId="0" fontId="3" fillId="0" borderId="0" xfId="3" applyFont="1"/>
    <xf numFmtId="166" fontId="19" fillId="0" borderId="22" xfId="1" applyNumberFormat="1" applyFont="1" applyBorder="1" applyAlignment="1">
      <alignment horizontal="center"/>
    </xf>
    <xf numFmtId="166" fontId="13" fillId="0" borderId="34" xfId="1" applyNumberFormat="1" applyFont="1" applyBorder="1"/>
    <xf numFmtId="41" fontId="7" fillId="6" borderId="87" xfId="0" applyNumberFormat="1" applyFont="1" applyFill="1" applyBorder="1" applyAlignment="1">
      <alignment horizontal="right"/>
    </xf>
    <xf numFmtId="0" fontId="3" fillId="0" borderId="0" xfId="3" applyFont="1" applyAlignment="1">
      <alignment wrapText="1"/>
    </xf>
    <xf numFmtId="41" fontId="21" fillId="6" borderId="92" xfId="0" applyNumberFormat="1" applyFont="1" applyFill="1" applyBorder="1" applyAlignment="1">
      <alignment horizontal="right"/>
    </xf>
    <xf numFmtId="0" fontId="3" fillId="11" borderId="0" xfId="3" applyFont="1" applyFill="1"/>
    <xf numFmtId="0" fontId="3" fillId="11" borderId="85" xfId="3" applyFont="1" applyFill="1" applyBorder="1"/>
    <xf numFmtId="0" fontId="3" fillId="11" borderId="86" xfId="3" applyFont="1" applyFill="1" applyBorder="1"/>
    <xf numFmtId="41" fontId="7" fillId="6" borderId="96" xfId="0" applyNumberFormat="1" applyFont="1" applyFill="1" applyBorder="1" applyAlignment="1">
      <alignment horizontal="right"/>
    </xf>
    <xf numFmtId="41" fontId="7" fillId="6" borderId="97" xfId="0" applyNumberFormat="1" applyFont="1" applyFill="1" applyBorder="1" applyAlignment="1">
      <alignment horizontal="right"/>
    </xf>
    <xf numFmtId="41" fontId="25" fillId="0" borderId="57" xfId="0" applyNumberFormat="1" applyFont="1" applyBorder="1" applyAlignment="1">
      <alignment horizontal="right"/>
    </xf>
    <xf numFmtId="41" fontId="27" fillId="0" borderId="57" xfId="0" applyNumberFormat="1" applyFont="1" applyBorder="1" applyAlignment="1">
      <alignment horizontal="right"/>
    </xf>
    <xf numFmtId="0" fontId="3" fillId="11" borderId="104" xfId="3" applyFont="1" applyFill="1" applyBorder="1"/>
    <xf numFmtId="41" fontId="25" fillId="0" borderId="106" xfId="0" applyNumberFormat="1" applyFont="1" applyBorder="1" applyAlignment="1">
      <alignment horizontal="right"/>
    </xf>
    <xf numFmtId="41" fontId="27" fillId="0" borderId="106" xfId="0" applyNumberFormat="1" applyFont="1" applyBorder="1" applyAlignment="1">
      <alignment horizontal="right"/>
    </xf>
    <xf numFmtId="41" fontId="28" fillId="6" borderId="107" xfId="0" applyNumberFormat="1" applyFont="1" applyFill="1" applyBorder="1" applyAlignment="1">
      <alignment horizontal="right"/>
    </xf>
    <xf numFmtId="9" fontId="25" fillId="0" borderId="31" xfId="2" applyFont="1" applyFill="1" applyBorder="1" applyAlignment="1">
      <alignment horizontal="right"/>
    </xf>
    <xf numFmtId="9" fontId="27" fillId="0" borderId="31" xfId="2" applyFont="1" applyFill="1" applyBorder="1" applyAlignment="1">
      <alignment horizontal="right"/>
    </xf>
    <xf numFmtId="9" fontId="28" fillId="6" borderId="108" xfId="2" applyFont="1" applyFill="1" applyBorder="1" applyAlignment="1">
      <alignment horizontal="right"/>
    </xf>
    <xf numFmtId="41" fontId="25" fillId="0" borderId="60" xfId="0" applyNumberFormat="1" applyFont="1" applyBorder="1" applyAlignment="1">
      <alignment horizontal="right"/>
    </xf>
    <xf numFmtId="41" fontId="27" fillId="0" borderId="60" xfId="0" applyNumberFormat="1" applyFont="1" applyBorder="1" applyAlignment="1">
      <alignment horizontal="right"/>
    </xf>
    <xf numFmtId="9" fontId="25" fillId="14" borderId="31" xfId="2" applyFont="1" applyFill="1" applyBorder="1" applyAlignment="1">
      <alignment horizontal="right"/>
    </xf>
    <xf numFmtId="9" fontId="27" fillId="0" borderId="31" xfId="2" applyFont="1" applyBorder="1" applyAlignment="1">
      <alignment horizontal="right"/>
    </xf>
    <xf numFmtId="9" fontId="24" fillId="6" borderId="31" xfId="2" applyFont="1" applyFill="1" applyBorder="1" applyAlignment="1">
      <alignment horizontal="right"/>
    </xf>
    <xf numFmtId="41" fontId="2" fillId="0" borderId="109" xfId="0" applyNumberFormat="1" applyFont="1" applyBorder="1" applyAlignment="1">
      <alignment horizontal="right"/>
    </xf>
    <xf numFmtId="41" fontId="2" fillId="0" borderId="113" xfId="0" applyNumberFormat="1" applyFont="1" applyBorder="1" applyAlignment="1">
      <alignment horizontal="right"/>
    </xf>
    <xf numFmtId="41" fontId="2" fillId="0" borderId="115" xfId="0" applyNumberFormat="1" applyFont="1" applyBorder="1" applyAlignment="1">
      <alignment horizontal="right"/>
    </xf>
    <xf numFmtId="41" fontId="2" fillId="0" borderId="117" xfId="0" applyNumberFormat="1" applyFont="1" applyBorder="1" applyAlignment="1">
      <alignment horizontal="right"/>
    </xf>
    <xf numFmtId="41" fontId="2" fillId="0" borderId="112" xfId="0" applyNumberFormat="1" applyFont="1" applyBorder="1" applyAlignment="1">
      <alignment horizontal="right"/>
    </xf>
    <xf numFmtId="41" fontId="2" fillId="0" borderId="123" xfId="0" applyNumberFormat="1" applyFont="1" applyBorder="1" applyAlignment="1">
      <alignment horizontal="right"/>
    </xf>
    <xf numFmtId="41" fontId="2" fillId="0" borderId="125" xfId="0" applyNumberFormat="1" applyFont="1" applyBorder="1" applyAlignment="1">
      <alignment horizontal="right"/>
    </xf>
    <xf numFmtId="41" fontId="2" fillId="0" borderId="114" xfId="0" applyNumberFormat="1" applyFont="1" applyBorder="1" applyAlignment="1">
      <alignment horizontal="right"/>
    </xf>
    <xf numFmtId="41" fontId="2" fillId="0" borderId="129" xfId="0" applyNumberFormat="1" applyFont="1" applyBorder="1" applyAlignment="1">
      <alignment horizontal="right"/>
    </xf>
    <xf numFmtId="41" fontId="2" fillId="0" borderId="130" xfId="0" applyNumberFormat="1" applyFont="1" applyBorder="1" applyAlignment="1">
      <alignment horizontal="right"/>
    </xf>
    <xf numFmtId="41" fontId="2" fillId="0" borderId="131" xfId="0" applyNumberFormat="1" applyFont="1" applyBorder="1" applyAlignment="1">
      <alignment horizontal="right"/>
    </xf>
    <xf numFmtId="41" fontId="2" fillId="0" borderId="132" xfId="0" applyNumberFormat="1" applyFont="1" applyBorder="1" applyAlignment="1">
      <alignment horizontal="right"/>
    </xf>
    <xf numFmtId="41" fontId="2" fillId="0" borderId="133" xfId="0" applyNumberFormat="1" applyFont="1" applyBorder="1" applyAlignment="1">
      <alignment horizontal="right"/>
    </xf>
    <xf numFmtId="41" fontId="2" fillId="0" borderId="116" xfId="0" applyNumberFormat="1" applyFont="1" applyBorder="1" applyAlignment="1">
      <alignment horizontal="right"/>
    </xf>
    <xf numFmtId="41" fontId="2" fillId="0" borderId="134" xfId="0" applyNumberFormat="1" applyFont="1" applyBorder="1" applyAlignment="1">
      <alignment horizontal="right"/>
    </xf>
    <xf numFmtId="41" fontId="3" fillId="18" borderId="119" xfId="0" applyNumberFormat="1" applyFont="1" applyFill="1" applyBorder="1" applyAlignment="1">
      <alignment horizontal="right"/>
    </xf>
    <xf numFmtId="41" fontId="3" fillId="18" borderId="120" xfId="0" applyNumberFormat="1" applyFont="1" applyFill="1" applyBorder="1" applyAlignment="1">
      <alignment horizontal="right"/>
    </xf>
    <xf numFmtId="41" fontId="3" fillId="18" borderId="121" xfId="0" applyNumberFormat="1" applyFont="1" applyFill="1" applyBorder="1" applyAlignment="1">
      <alignment horizontal="right"/>
    </xf>
    <xf numFmtId="41" fontId="3" fillId="18" borderId="122" xfId="0" applyNumberFormat="1" applyFont="1" applyFill="1" applyBorder="1" applyAlignment="1">
      <alignment horizontal="right"/>
    </xf>
    <xf numFmtId="41" fontId="3" fillId="18" borderId="61" xfId="0" applyNumberFormat="1" applyFont="1" applyFill="1" applyBorder="1" applyAlignment="1">
      <alignment horizontal="right"/>
    </xf>
    <xf numFmtId="41" fontId="3" fillId="18" borderId="110" xfId="0" applyNumberFormat="1" applyFont="1" applyFill="1" applyBorder="1" applyAlignment="1">
      <alignment horizontal="right"/>
    </xf>
    <xf numFmtId="41" fontId="3" fillId="18" borderId="126" xfId="0" applyNumberFormat="1" applyFont="1" applyFill="1" applyBorder="1" applyAlignment="1">
      <alignment horizontal="right"/>
    </xf>
    <xf numFmtId="41" fontId="3" fillId="18" borderId="111" xfId="0" applyNumberFormat="1" applyFont="1" applyFill="1" applyBorder="1" applyAlignment="1">
      <alignment horizontal="right"/>
    </xf>
    <xf numFmtId="41" fontId="3" fillId="18" borderId="128" xfId="0" applyNumberFormat="1" applyFont="1" applyFill="1" applyBorder="1" applyAlignment="1">
      <alignment horizontal="right"/>
    </xf>
    <xf numFmtId="41" fontId="3" fillId="18" borderId="127" xfId="0" applyNumberFormat="1" applyFont="1" applyFill="1" applyBorder="1" applyAlignment="1">
      <alignment horizontal="right"/>
    </xf>
    <xf numFmtId="41" fontId="3" fillId="18" borderId="136" xfId="0" applyNumberFormat="1" applyFont="1" applyFill="1" applyBorder="1" applyAlignment="1">
      <alignment horizontal="right"/>
    </xf>
    <xf numFmtId="41" fontId="3" fillId="18" borderId="118" xfId="0" applyNumberFormat="1" applyFont="1" applyFill="1" applyBorder="1" applyAlignment="1">
      <alignment horizontal="right"/>
    </xf>
    <xf numFmtId="41" fontId="3" fillId="18" borderId="137" xfId="0" applyNumberFormat="1" applyFont="1" applyFill="1" applyBorder="1" applyAlignment="1">
      <alignment horizontal="right"/>
    </xf>
    <xf numFmtId="41" fontId="3" fillId="18" borderId="138" xfId="0" applyNumberFormat="1" applyFont="1" applyFill="1" applyBorder="1" applyAlignment="1">
      <alignment horizontal="right"/>
    </xf>
    <xf numFmtId="41" fontId="3" fillId="18" borderId="135" xfId="0" applyNumberFormat="1" applyFont="1" applyFill="1" applyBorder="1" applyAlignment="1">
      <alignment horizontal="right"/>
    </xf>
    <xf numFmtId="168" fontId="3" fillId="19" borderId="93" xfId="0" applyNumberFormat="1" applyFont="1" applyFill="1" applyBorder="1" applyAlignment="1">
      <alignment horizontal="center" vertical="center"/>
    </xf>
    <xf numFmtId="168" fontId="3" fillId="19" borderId="94" xfId="0" applyNumberFormat="1" applyFont="1" applyFill="1" applyBorder="1" applyAlignment="1">
      <alignment horizontal="center" vertical="center"/>
    </xf>
    <xf numFmtId="168" fontId="3" fillId="19" borderId="95" xfId="0" applyNumberFormat="1" applyFont="1" applyFill="1" applyBorder="1" applyAlignment="1">
      <alignment horizontal="center" vertical="center"/>
    </xf>
    <xf numFmtId="168" fontId="3" fillId="19" borderId="66" xfId="0" applyNumberFormat="1" applyFont="1" applyFill="1" applyBorder="1" applyAlignment="1">
      <alignment horizontal="center" vertical="center"/>
    </xf>
    <xf numFmtId="168" fontId="3" fillId="19" borderId="2" xfId="0" applyNumberFormat="1" applyFont="1" applyFill="1" applyBorder="1" applyAlignment="1">
      <alignment horizontal="center" vertical="center"/>
    </xf>
    <xf numFmtId="168" fontId="3" fillId="19" borderId="91" xfId="0" applyNumberFormat="1" applyFont="1" applyFill="1" applyBorder="1" applyAlignment="1">
      <alignment horizontal="center" vertical="center"/>
    </xf>
    <xf numFmtId="168" fontId="3" fillId="19" borderId="45" xfId="0" applyNumberFormat="1" applyFont="1" applyFill="1" applyBorder="1" applyAlignment="1">
      <alignment horizontal="center" vertical="center"/>
    </xf>
    <xf numFmtId="168" fontId="3" fillId="19" borderId="90" xfId="0" applyNumberFormat="1" applyFont="1" applyFill="1" applyBorder="1" applyAlignment="1">
      <alignment horizontal="center" vertical="center"/>
    </xf>
    <xf numFmtId="0" fontId="16" fillId="3" borderId="7" xfId="3" applyFont="1" applyFill="1" applyBorder="1" applyAlignment="1">
      <alignment horizontal="left" wrapText="1"/>
    </xf>
    <xf numFmtId="0" fontId="19" fillId="0" borderId="14" xfId="0" applyFont="1" applyBorder="1" applyAlignment="1">
      <alignment horizontal="left"/>
    </xf>
    <xf numFmtId="0" fontId="3" fillId="18" borderId="139" xfId="0" applyFont="1" applyFill="1" applyBorder="1"/>
    <xf numFmtId="0" fontId="2" fillId="0" borderId="140" xfId="0" applyFont="1" applyBorder="1"/>
    <xf numFmtId="0" fontId="2" fillId="0" borderId="141" xfId="0" applyFont="1" applyBorder="1"/>
    <xf numFmtId="0" fontId="3" fillId="11" borderId="142" xfId="3" applyFont="1" applyFill="1" applyBorder="1"/>
    <xf numFmtId="0" fontId="3" fillId="19" borderId="99" xfId="3" applyFont="1" applyFill="1" applyBorder="1" applyAlignment="1">
      <alignment wrapText="1"/>
    </xf>
    <xf numFmtId="0" fontId="21" fillId="17" borderId="142" xfId="0" applyFont="1" applyFill="1" applyBorder="1"/>
    <xf numFmtId="168" fontId="3" fillId="19" borderId="33" xfId="0" applyNumberFormat="1" applyFont="1" applyFill="1" applyBorder="1" applyAlignment="1">
      <alignment horizontal="center" vertical="center"/>
    </xf>
    <xf numFmtId="41" fontId="3" fillId="18" borderId="13" xfId="0" applyNumberFormat="1" applyFont="1" applyFill="1" applyBorder="1" applyAlignment="1">
      <alignment horizontal="right"/>
    </xf>
    <xf numFmtId="41" fontId="2" fillId="0" borderId="13" xfId="0" applyNumberFormat="1" applyFont="1" applyBorder="1" applyAlignment="1">
      <alignment horizontal="right"/>
    </xf>
    <xf numFmtId="41" fontId="3" fillId="18" borderId="34" xfId="0" applyNumberFormat="1" applyFont="1" applyFill="1" applyBorder="1" applyAlignment="1">
      <alignment horizontal="right"/>
    </xf>
    <xf numFmtId="41" fontId="2" fillId="3" borderId="8" xfId="0" applyNumberFormat="1" applyFont="1" applyFill="1" applyBorder="1" applyAlignment="1">
      <alignment horizontal="right"/>
    </xf>
    <xf numFmtId="0" fontId="2" fillId="0" borderId="29" xfId="0" applyFont="1" applyBorder="1"/>
    <xf numFmtId="41" fontId="2" fillId="0" borderId="25" xfId="0" applyNumberFormat="1" applyFont="1" applyBorder="1" applyAlignment="1">
      <alignment horizontal="right"/>
    </xf>
    <xf numFmtId="41" fontId="2" fillId="3" borderId="71" xfId="0" applyNumberFormat="1" applyFont="1" applyFill="1" applyBorder="1" applyAlignment="1">
      <alignment horizontal="right"/>
    </xf>
    <xf numFmtId="41" fontId="2" fillId="3" borderId="143" xfId="0" applyNumberFormat="1" applyFont="1" applyFill="1" applyBorder="1" applyAlignment="1">
      <alignment horizontal="right"/>
    </xf>
    <xf numFmtId="41" fontId="2" fillId="3" borderId="144" xfId="0" applyNumberFormat="1" applyFont="1" applyFill="1" applyBorder="1" applyAlignment="1">
      <alignment horizontal="right"/>
    </xf>
    <xf numFmtId="41" fontId="2" fillId="3" borderId="145" xfId="0" applyNumberFormat="1" applyFont="1" applyFill="1" applyBorder="1" applyAlignment="1">
      <alignment horizontal="right"/>
    </xf>
    <xf numFmtId="41" fontId="2" fillId="3" borderId="146" xfId="0" applyNumberFormat="1" applyFont="1" applyFill="1" applyBorder="1" applyAlignment="1">
      <alignment horizontal="right"/>
    </xf>
    <xf numFmtId="41" fontId="2" fillId="3" borderId="75" xfId="0" applyNumberFormat="1" applyFont="1" applyFill="1" applyBorder="1" applyAlignment="1">
      <alignment horizontal="right"/>
    </xf>
    <xf numFmtId="41" fontId="2" fillId="0" borderId="147" xfId="0" applyNumberFormat="1" applyFont="1" applyBorder="1" applyAlignment="1">
      <alignment horizontal="right"/>
    </xf>
    <xf numFmtId="41" fontId="2" fillId="0" borderId="148" xfId="0" applyNumberFormat="1" applyFont="1" applyBorder="1" applyAlignment="1">
      <alignment horizontal="right"/>
    </xf>
    <xf numFmtId="41" fontId="2" fillId="0" borderId="149" xfId="0" applyNumberFormat="1" applyFont="1" applyBorder="1" applyAlignment="1">
      <alignment horizontal="right"/>
    </xf>
    <xf numFmtId="41" fontId="2" fillId="0" borderId="150" xfId="0" applyNumberFormat="1" applyFont="1" applyBorder="1" applyAlignment="1">
      <alignment horizontal="right"/>
    </xf>
    <xf numFmtId="41" fontId="2" fillId="0" borderId="151" xfId="0" applyNumberFormat="1" applyFont="1" applyBorder="1" applyAlignment="1">
      <alignment horizontal="right"/>
    </xf>
    <xf numFmtId="41" fontId="2" fillId="0" borderId="152" xfId="0" applyNumberFormat="1" applyFont="1" applyBorder="1" applyAlignment="1">
      <alignment horizontal="right"/>
    </xf>
    <xf numFmtId="0" fontId="3" fillId="18" borderId="153" xfId="0" applyFont="1" applyFill="1" applyBorder="1"/>
    <xf numFmtId="0" fontId="2" fillId="0" borderId="154" xfId="0" applyFont="1" applyBorder="1"/>
    <xf numFmtId="0" fontId="2" fillId="0" borderId="155" xfId="0" applyFont="1" applyBorder="1"/>
    <xf numFmtId="0" fontId="3" fillId="18" borderId="156" xfId="0" applyFont="1" applyFill="1" applyBorder="1"/>
    <xf numFmtId="0" fontId="2" fillId="0" borderId="157" xfId="0" applyFont="1" applyBorder="1"/>
    <xf numFmtId="166" fontId="0" fillId="0" borderId="0" xfId="1" applyNumberFormat="1" applyFont="1"/>
    <xf numFmtId="9" fontId="0" fillId="0" borderId="0" xfId="2" applyFont="1"/>
    <xf numFmtId="0" fontId="0" fillId="0" borderId="109" xfId="0" applyBorder="1"/>
    <xf numFmtId="0" fontId="19" fillId="0" borderId="109" xfId="0" applyFont="1" applyBorder="1" applyAlignment="1">
      <alignment horizontal="left"/>
    </xf>
    <xf numFmtId="0" fontId="19" fillId="0" borderId="23" xfId="0" applyFont="1" applyBorder="1" applyAlignment="1">
      <alignment horizontal="left"/>
    </xf>
    <xf numFmtId="0" fontId="19" fillId="0" borderId="159" xfId="0" applyFont="1" applyBorder="1" applyAlignment="1">
      <alignment horizontal="left"/>
    </xf>
    <xf numFmtId="9" fontId="19" fillId="0" borderId="159" xfId="2" applyFont="1" applyBorder="1" applyAlignment="1">
      <alignment horizontal="center"/>
    </xf>
    <xf numFmtId="166" fontId="19" fillId="0" borderId="24" xfId="1" applyNumberFormat="1" applyFont="1" applyBorder="1" applyAlignment="1">
      <alignment horizontal="center"/>
    </xf>
    <xf numFmtId="9" fontId="19" fillId="0" borderId="23" xfId="2" applyFont="1" applyBorder="1" applyAlignment="1">
      <alignment horizontal="center"/>
    </xf>
    <xf numFmtId="0" fontId="13" fillId="0" borderId="158" xfId="3" applyFont="1" applyBorder="1" applyAlignment="1">
      <alignment horizontal="left"/>
    </xf>
    <xf numFmtId="9" fontId="19" fillId="0" borderId="159" xfId="0" applyNumberFormat="1" applyFont="1" applyBorder="1" applyAlignment="1">
      <alignment horizontal="left"/>
    </xf>
    <xf numFmtId="9" fontId="13" fillId="0" borderId="158" xfId="2" applyFont="1" applyBorder="1" applyAlignment="1">
      <alignment horizontal="left"/>
    </xf>
    <xf numFmtId="166" fontId="13" fillId="0" borderId="160" xfId="1" applyNumberFormat="1" applyFont="1" applyBorder="1" applyAlignment="1">
      <alignment horizontal="center"/>
    </xf>
    <xf numFmtId="9" fontId="19" fillId="0" borderId="159" xfId="2" applyFont="1" applyBorder="1" applyAlignment="1">
      <alignment horizontal="left"/>
    </xf>
    <xf numFmtId="166" fontId="19" fillId="0" borderId="24" xfId="1" applyNumberFormat="1" applyFont="1" applyFill="1" applyBorder="1" applyAlignment="1">
      <alignment horizontal="center"/>
    </xf>
    <xf numFmtId="9" fontId="19" fillId="0" borderId="109" xfId="2" applyFont="1" applyBorder="1" applyAlignment="1">
      <alignment horizontal="center"/>
    </xf>
    <xf numFmtId="166" fontId="19" fillId="0" borderId="109" xfId="1" applyNumberFormat="1" applyFont="1" applyBorder="1" applyAlignment="1">
      <alignment horizontal="center"/>
    </xf>
    <xf numFmtId="166" fontId="13" fillId="0" borderId="36" xfId="1" applyNumberFormat="1" applyFont="1" applyBorder="1"/>
    <xf numFmtId="0" fontId="19" fillId="0" borderId="16" xfId="0" applyFont="1" applyBorder="1" applyAlignment="1">
      <alignment horizontal="right"/>
    </xf>
    <xf numFmtId="0" fontId="19" fillId="0" borderId="19" xfId="0" applyFont="1" applyBorder="1" applyAlignment="1">
      <alignment horizontal="left"/>
    </xf>
    <xf numFmtId="0" fontId="19" fillId="0" borderId="46" xfId="0" applyFont="1" applyBorder="1" applyAlignment="1">
      <alignment horizontal="center"/>
    </xf>
    <xf numFmtId="0" fontId="19" fillId="0" borderId="46" xfId="0" applyFont="1" applyBorder="1" applyAlignment="1">
      <alignment horizontal="left"/>
    </xf>
    <xf numFmtId="0" fontId="19" fillId="0" borderId="161" xfId="0" applyFont="1" applyBorder="1" applyAlignment="1">
      <alignment horizontal="center"/>
    </xf>
    <xf numFmtId="0" fontId="19" fillId="0" borderId="125" xfId="0" applyFont="1" applyBorder="1" applyAlignment="1">
      <alignment horizontal="center"/>
    </xf>
    <xf numFmtId="0" fontId="19" fillId="0" borderId="54" xfId="0" applyFont="1" applyBorder="1" applyAlignment="1">
      <alignment horizontal="center"/>
    </xf>
    <xf numFmtId="0" fontId="13" fillId="0" borderId="54" xfId="3" applyFont="1" applyBorder="1" applyAlignment="1">
      <alignment horizontal="left"/>
    </xf>
    <xf numFmtId="0" fontId="13" fillId="0" borderId="162" xfId="3" applyFont="1" applyBorder="1" applyAlignment="1">
      <alignment horizontal="left"/>
    </xf>
    <xf numFmtId="0" fontId="19" fillId="0" borderId="54" xfId="0" applyFont="1" applyBorder="1" applyAlignment="1">
      <alignment horizontal="left"/>
    </xf>
    <xf numFmtId="0" fontId="19" fillId="0" borderId="161" xfId="0" applyFont="1" applyBorder="1" applyAlignment="1">
      <alignment horizontal="left"/>
    </xf>
    <xf numFmtId="0" fontId="13" fillId="0" borderId="14" xfId="3" applyFont="1" applyBorder="1" applyAlignment="1">
      <alignment horizontal="left"/>
    </xf>
    <xf numFmtId="0" fontId="19" fillId="0" borderId="24" xfId="0" applyFont="1" applyBorder="1" applyAlignment="1">
      <alignment horizontal="left"/>
    </xf>
    <xf numFmtId="0" fontId="19" fillId="0" borderId="22" xfId="0" applyFont="1" applyBorder="1" applyAlignment="1">
      <alignment horizontal="left"/>
    </xf>
    <xf numFmtId="9" fontId="19" fillId="0" borderId="23" xfId="0" applyNumberFormat="1" applyFont="1" applyBorder="1" applyAlignment="1">
      <alignment horizontal="left"/>
    </xf>
    <xf numFmtId="9" fontId="19" fillId="0" borderId="23" xfId="2" applyFont="1" applyFill="1" applyBorder="1" applyAlignment="1">
      <alignment horizontal="left"/>
    </xf>
    <xf numFmtId="166" fontId="19" fillId="0" borderId="22" xfId="1" applyNumberFormat="1" applyFont="1" applyFill="1" applyBorder="1" applyAlignment="1">
      <alignment horizontal="center"/>
    </xf>
    <xf numFmtId="0" fontId="13" fillId="0" borderId="24" xfId="3" applyFont="1" applyBorder="1" applyAlignment="1">
      <alignment horizontal="left"/>
    </xf>
    <xf numFmtId="0" fontId="19" fillId="0" borderId="73" xfId="0" applyFont="1" applyBorder="1" applyAlignment="1">
      <alignment horizontal="left"/>
    </xf>
    <xf numFmtId="0" fontId="19" fillId="0" borderId="163" xfId="0" applyFont="1" applyBorder="1" applyAlignment="1">
      <alignment horizontal="left"/>
    </xf>
    <xf numFmtId="0" fontId="19" fillId="0" borderId="164" xfId="0" applyFont="1" applyBorder="1" applyAlignment="1">
      <alignment horizontal="left"/>
    </xf>
    <xf numFmtId="0" fontId="13" fillId="0" borderId="164" xfId="3" applyFont="1" applyBorder="1" applyAlignment="1">
      <alignment horizontal="left"/>
    </xf>
    <xf numFmtId="9" fontId="13" fillId="0" borderId="164" xfId="2" applyFont="1" applyBorder="1" applyAlignment="1">
      <alignment horizontal="left"/>
    </xf>
    <xf numFmtId="166" fontId="19" fillId="0" borderId="73" xfId="1" applyNumberFormat="1" applyFont="1" applyBorder="1" applyAlignment="1">
      <alignment horizontal="center"/>
    </xf>
    <xf numFmtId="0" fontId="19" fillId="0" borderId="165" xfId="0" applyFont="1" applyBorder="1" applyAlignment="1">
      <alignment horizontal="right"/>
    </xf>
    <xf numFmtId="0" fontId="19" fillId="0" borderId="19" xfId="0" applyFont="1" applyBorder="1" applyAlignment="1">
      <alignment horizontal="center"/>
    </xf>
    <xf numFmtId="0" fontId="0" fillId="0" borderId="118" xfId="0" applyBorder="1"/>
    <xf numFmtId="0" fontId="9" fillId="3" borderId="14" xfId="0" applyFont="1" applyFill="1" applyBorder="1"/>
    <xf numFmtId="0" fontId="19" fillId="0" borderId="21" xfId="0" applyFont="1" applyBorder="1" applyAlignment="1">
      <alignment horizontal="right"/>
    </xf>
    <xf numFmtId="9" fontId="19" fillId="0" borderId="159" xfId="2" applyFont="1" applyFill="1" applyBorder="1" applyAlignment="1">
      <alignment horizontal="left"/>
    </xf>
    <xf numFmtId="9" fontId="19" fillId="0" borderId="23" xfId="2" applyFont="1" applyBorder="1" applyAlignment="1">
      <alignment horizontal="left"/>
    </xf>
    <xf numFmtId="166" fontId="13" fillId="3" borderId="65" xfId="1" applyNumberFormat="1" applyFont="1" applyFill="1" applyBorder="1"/>
    <xf numFmtId="166" fontId="13" fillId="2" borderId="65" xfId="1" applyNumberFormat="1" applyFont="1" applyFill="1" applyBorder="1"/>
    <xf numFmtId="0" fontId="0" fillId="3" borderId="33" xfId="0" applyFill="1" applyBorder="1"/>
    <xf numFmtId="9" fontId="13" fillId="0" borderId="38" xfId="0" applyNumberFormat="1" applyFont="1" applyBorder="1"/>
    <xf numFmtId="0" fontId="6" fillId="0" borderId="14" xfId="0" applyFont="1" applyBorder="1"/>
    <xf numFmtId="165" fontId="17" fillId="0" borderId="14" xfId="1" applyFont="1" applyBorder="1"/>
    <xf numFmtId="0" fontId="19" fillId="0" borderId="9" xfId="0" applyFont="1" applyBorder="1" applyAlignment="1">
      <alignment horizontal="left"/>
    </xf>
    <xf numFmtId="0" fontId="19" fillId="0" borderId="58" xfId="0" applyFont="1" applyBorder="1" applyAlignment="1">
      <alignment horizontal="left"/>
    </xf>
    <xf numFmtId="0" fontId="19" fillId="0" borderId="12" xfId="0" applyFont="1" applyBorder="1" applyAlignment="1">
      <alignment horizontal="left"/>
    </xf>
    <xf numFmtId="9" fontId="13" fillId="0" borderId="12" xfId="2" applyFont="1" applyBorder="1" applyAlignment="1">
      <alignment horizontal="left"/>
    </xf>
    <xf numFmtId="166" fontId="19" fillId="0" borderId="9" xfId="1" applyNumberFormat="1" applyFont="1" applyBorder="1" applyAlignment="1">
      <alignment horizontal="center"/>
    </xf>
    <xf numFmtId="0" fontId="19" fillId="0" borderId="39" xfId="0" applyFont="1" applyBorder="1" applyAlignment="1">
      <alignment horizontal="left"/>
    </xf>
    <xf numFmtId="9" fontId="13" fillId="0" borderId="14" xfId="2" applyFont="1" applyBorder="1" applyAlignment="1">
      <alignment horizontal="left"/>
    </xf>
    <xf numFmtId="9" fontId="13" fillId="0" borderId="14" xfId="3" applyNumberFormat="1" applyFont="1" applyBorder="1" applyAlignment="1">
      <alignment horizontal="left"/>
    </xf>
    <xf numFmtId="166" fontId="3" fillId="18" borderId="13" xfId="1" applyNumberFormat="1" applyFont="1" applyFill="1" applyBorder="1" applyAlignment="1">
      <alignment horizontal="right"/>
    </xf>
    <xf numFmtId="166" fontId="2" fillId="0" borderId="13" xfId="1" applyNumberFormat="1" applyFont="1" applyBorder="1" applyAlignment="1">
      <alignment horizontal="right"/>
    </xf>
    <xf numFmtId="166" fontId="2" fillId="3" borderId="8" xfId="1" applyNumberFormat="1" applyFont="1" applyFill="1" applyBorder="1" applyAlignment="1">
      <alignment horizontal="right"/>
    </xf>
    <xf numFmtId="166" fontId="2" fillId="0" borderId="25" xfId="1" applyNumberFormat="1" applyFont="1" applyBorder="1" applyAlignment="1">
      <alignment horizontal="right"/>
    </xf>
    <xf numFmtId="166" fontId="3" fillId="18" borderId="8" xfId="1" applyNumberFormat="1" applyFont="1" applyFill="1" applyBorder="1" applyAlignment="1">
      <alignment horizontal="right"/>
    </xf>
    <xf numFmtId="166" fontId="2" fillId="0" borderId="36" xfId="1" applyNumberFormat="1" applyFont="1" applyBorder="1" applyAlignment="1">
      <alignment horizontal="right"/>
    </xf>
    <xf numFmtId="166" fontId="3" fillId="18" borderId="34" xfId="1" applyNumberFormat="1" applyFont="1" applyFill="1" applyBorder="1" applyAlignment="1">
      <alignment horizontal="right"/>
    </xf>
    <xf numFmtId="166" fontId="3" fillId="11" borderId="13" xfId="1" applyNumberFormat="1" applyFont="1" applyFill="1" applyBorder="1"/>
    <xf numFmtId="166" fontId="21" fillId="6" borderId="35" xfId="1" applyNumberFormat="1" applyFont="1" applyFill="1" applyBorder="1" applyAlignment="1">
      <alignment horizontal="right"/>
    </xf>
    <xf numFmtId="0" fontId="18" fillId="9" borderId="41" xfId="0" applyFont="1" applyFill="1" applyBorder="1" applyAlignment="1">
      <alignment horizontal="center" vertical="center" wrapText="1"/>
    </xf>
    <xf numFmtId="0" fontId="6" fillId="0" borderId="0" xfId="0" applyFont="1"/>
    <xf numFmtId="165" fontId="17" fillId="0" borderId="0" xfId="1" applyFont="1" applyBorder="1"/>
    <xf numFmtId="0" fontId="15" fillId="0" borderId="14" xfId="0" applyFont="1" applyBorder="1"/>
    <xf numFmtId="0" fontId="16" fillId="0" borderId="0" xfId="0" applyFont="1" applyAlignment="1">
      <alignment wrapText="1"/>
    </xf>
    <xf numFmtId="17" fontId="16" fillId="7" borderId="83" xfId="0" applyNumberFormat="1" applyFont="1" applyFill="1" applyBorder="1" applyAlignment="1">
      <alignment horizontal="center" wrapText="1"/>
    </xf>
    <xf numFmtId="17" fontId="16" fillId="7" borderId="67" xfId="0" applyNumberFormat="1" applyFont="1" applyFill="1" applyBorder="1" applyAlignment="1">
      <alignment horizontal="center" wrapText="1"/>
    </xf>
    <xf numFmtId="17" fontId="16" fillId="7" borderId="84" xfId="0" applyNumberFormat="1" applyFont="1" applyFill="1" applyBorder="1" applyAlignment="1">
      <alignment horizontal="center" wrapText="1"/>
    </xf>
    <xf numFmtId="17" fontId="16" fillId="7" borderId="37" xfId="0" applyNumberFormat="1" applyFont="1" applyFill="1" applyBorder="1" applyAlignment="1">
      <alignment horizontal="center" vertical="center" wrapText="1"/>
    </xf>
    <xf numFmtId="17" fontId="16" fillId="7" borderId="3" xfId="0" applyNumberFormat="1" applyFont="1" applyFill="1" applyBorder="1" applyAlignment="1">
      <alignment vertical="center" wrapText="1"/>
    </xf>
    <xf numFmtId="166" fontId="16" fillId="0" borderId="0" xfId="0" applyNumberFormat="1" applyFont="1" applyAlignment="1">
      <alignment horizontal="center"/>
    </xf>
    <xf numFmtId="9" fontId="13" fillId="0" borderId="0" xfId="2" applyFont="1" applyBorder="1" applyAlignment="1">
      <alignment horizontal="left"/>
    </xf>
    <xf numFmtId="14" fontId="6" fillId="21" borderId="14" xfId="0" applyNumberFormat="1" applyFont="1" applyFill="1" applyBorder="1"/>
    <xf numFmtId="14" fontId="0" fillId="0" borderId="0" xfId="0" applyNumberFormat="1"/>
    <xf numFmtId="0" fontId="16" fillId="22" borderId="1" xfId="0" applyFont="1" applyFill="1" applyBorder="1" applyAlignment="1">
      <alignment horizontal="center" wrapText="1"/>
    </xf>
    <xf numFmtId="0" fontId="16" fillId="22" borderId="2" xfId="0" applyFont="1" applyFill="1" applyBorder="1" applyAlignment="1">
      <alignment horizontal="center" wrapText="1"/>
    </xf>
    <xf numFmtId="0" fontId="16" fillId="22" borderId="65" xfId="0" applyFont="1" applyFill="1" applyBorder="1" applyAlignment="1">
      <alignment horizontal="center" vertical="center" wrapText="1"/>
    </xf>
    <xf numFmtId="0" fontId="44" fillId="2" borderId="5" xfId="3" applyFont="1" applyFill="1" applyBorder="1" applyAlignment="1">
      <alignment wrapText="1"/>
    </xf>
    <xf numFmtId="0" fontId="44" fillId="2" borderId="4" xfId="3" applyFont="1" applyFill="1" applyBorder="1" applyAlignment="1">
      <alignment horizontal="left" vertical="center"/>
    </xf>
    <xf numFmtId="166" fontId="13" fillId="0" borderId="14" xfId="1" applyNumberFormat="1" applyFont="1" applyBorder="1"/>
    <xf numFmtId="9" fontId="17" fillId="0" borderId="14" xfId="2" applyFont="1" applyBorder="1"/>
    <xf numFmtId="0" fontId="18" fillId="0" borderId="0" xfId="0" applyFont="1" applyAlignment="1">
      <alignment vertical="center" wrapText="1"/>
    </xf>
    <xf numFmtId="0" fontId="47" fillId="0" borderId="0" xfId="0" applyFont="1" applyAlignment="1">
      <alignment wrapText="1"/>
    </xf>
    <xf numFmtId="0" fontId="46" fillId="0" borderId="0" xfId="0" applyFont="1" applyAlignment="1">
      <alignment wrapText="1"/>
    </xf>
    <xf numFmtId="0" fontId="48" fillId="0" borderId="0" xfId="0" applyFont="1" applyAlignment="1">
      <alignment wrapText="1"/>
    </xf>
    <xf numFmtId="0" fontId="49" fillId="0" borderId="0" xfId="0" applyFont="1" applyAlignment="1">
      <alignment horizontal="center" vertical="center" wrapText="1"/>
    </xf>
    <xf numFmtId="0" fontId="14" fillId="3" borderId="4" xfId="0" applyFont="1" applyFill="1" applyBorder="1"/>
    <xf numFmtId="0" fontId="14" fillId="3" borderId="5" xfId="0" applyFont="1" applyFill="1" applyBorder="1"/>
    <xf numFmtId="0" fontId="13" fillId="5" borderId="9" xfId="0" applyFont="1" applyFill="1" applyBorder="1"/>
    <xf numFmtId="0" fontId="13" fillId="5" borderId="39" xfId="0" applyFont="1" applyFill="1" applyBorder="1"/>
    <xf numFmtId="166" fontId="6" fillId="0" borderId="14" xfId="0" applyNumberFormat="1" applyFont="1" applyBorder="1"/>
    <xf numFmtId="166" fontId="13" fillId="0" borderId="14" xfId="0" applyNumberFormat="1" applyFont="1" applyBorder="1" applyAlignment="1">
      <alignment horizontal="center"/>
    </xf>
    <xf numFmtId="0" fontId="0" fillId="5" borderId="0" xfId="0" applyFill="1"/>
    <xf numFmtId="0" fontId="19" fillId="0" borderId="0" xfId="0" applyFont="1" applyAlignment="1">
      <alignment horizontal="right"/>
    </xf>
    <xf numFmtId="0" fontId="19" fillId="0" borderId="0" xfId="0" applyFont="1" applyAlignment="1">
      <alignment horizontal="left"/>
    </xf>
    <xf numFmtId="9" fontId="19" fillId="0" borderId="0" xfId="0" applyNumberFormat="1" applyFont="1" applyAlignment="1">
      <alignment horizontal="center"/>
    </xf>
    <xf numFmtId="167" fontId="13" fillId="0" borderId="0" xfId="0" applyNumberFormat="1" applyFont="1"/>
    <xf numFmtId="166" fontId="13" fillId="0" borderId="0" xfId="0" applyNumberFormat="1" applyFont="1" applyAlignment="1">
      <alignment wrapText="1"/>
    </xf>
    <xf numFmtId="9" fontId="17" fillId="0" borderId="0" xfId="2" applyFont="1" applyBorder="1"/>
    <xf numFmtId="0" fontId="45"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top" wrapText="1"/>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30" xfId="0" applyFont="1" applyFill="1" applyBorder="1" applyAlignment="1">
      <alignment horizontal="center" vertical="center"/>
    </xf>
    <xf numFmtId="0" fontId="16" fillId="0" borderId="7" xfId="0" applyFont="1" applyBorder="1" applyAlignment="1">
      <alignment horizontal="left"/>
    </xf>
    <xf numFmtId="0" fontId="16" fillId="0" borderId="56" xfId="0" applyFont="1" applyBorder="1" applyAlignment="1">
      <alignment horizontal="left"/>
    </xf>
    <xf numFmtId="0" fontId="16" fillId="0" borderId="167" xfId="0" applyFont="1" applyBorder="1" applyAlignment="1">
      <alignment horizontal="left"/>
    </xf>
    <xf numFmtId="0" fontId="13" fillId="0" borderId="168" xfId="0" applyFont="1" applyBorder="1" applyAlignment="1">
      <alignment horizontal="left"/>
    </xf>
    <xf numFmtId="0" fontId="13" fillId="0" borderId="169" xfId="0" applyFont="1" applyBorder="1" applyAlignment="1">
      <alignment horizontal="left"/>
    </xf>
    <xf numFmtId="0" fontId="13" fillId="0" borderId="108" xfId="0" applyFont="1" applyBorder="1" applyAlignment="1">
      <alignment horizontal="left"/>
    </xf>
    <xf numFmtId="0" fontId="13" fillId="23" borderId="44" xfId="0" applyFont="1" applyFill="1" applyBorder="1" applyAlignment="1">
      <alignment horizontal="center"/>
    </xf>
    <xf numFmtId="0" fontId="18" fillId="9" borderId="24"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50" fillId="0" borderId="14" xfId="0" applyFont="1" applyBorder="1" applyAlignment="1">
      <alignment horizontal="right"/>
    </xf>
    <xf numFmtId="0" fontId="16" fillId="8" borderId="83" xfId="0" applyFont="1" applyFill="1" applyBorder="1" applyAlignment="1">
      <alignment horizontal="center"/>
    </xf>
    <xf numFmtId="0" fontId="16" fillId="8" borderId="67" xfId="0" applyFont="1" applyFill="1" applyBorder="1" applyAlignment="1">
      <alignment horizontal="center"/>
    </xf>
    <xf numFmtId="0" fontId="16" fillId="8" borderId="84" xfId="0" applyFont="1" applyFill="1" applyBorder="1" applyAlignment="1">
      <alignment horizontal="center"/>
    </xf>
    <xf numFmtId="0" fontId="18" fillId="8" borderId="42" xfId="0" applyFont="1" applyFill="1" applyBorder="1" applyAlignment="1">
      <alignment horizontal="center" vertical="center"/>
    </xf>
    <xf numFmtId="0" fontId="18" fillId="8" borderId="28" xfId="0" applyFont="1" applyFill="1" applyBorder="1" applyAlignment="1">
      <alignment horizontal="center" vertical="center"/>
    </xf>
    <xf numFmtId="0" fontId="18" fillId="8" borderId="60" xfId="0" applyFont="1" applyFill="1" applyBorder="1" applyAlignment="1">
      <alignment horizontal="center" vertical="center"/>
    </xf>
    <xf numFmtId="0" fontId="18" fillId="8" borderId="166" xfId="0" applyFont="1" applyFill="1" applyBorder="1" applyAlignment="1">
      <alignment horizontal="center" vertical="center"/>
    </xf>
    <xf numFmtId="0" fontId="18" fillId="8" borderId="29" xfId="0" applyFont="1" applyFill="1" applyBorder="1" applyAlignment="1">
      <alignment horizontal="center" vertical="center"/>
    </xf>
    <xf numFmtId="0" fontId="18" fillId="8" borderId="30" xfId="0" applyFont="1" applyFill="1" applyBorder="1" applyAlignment="1">
      <alignment horizontal="center" vertical="center"/>
    </xf>
    <xf numFmtId="0" fontId="43" fillId="7" borderId="42" xfId="0" applyFont="1" applyFill="1" applyBorder="1" applyAlignment="1">
      <alignment horizontal="left" wrapText="1"/>
    </xf>
    <xf numFmtId="0" fontId="43" fillId="7" borderId="43" xfId="0" applyFont="1" applyFill="1" applyBorder="1" applyAlignment="1">
      <alignment horizontal="left" wrapText="1"/>
    </xf>
    <xf numFmtId="0" fontId="43" fillId="21" borderId="42" xfId="0" applyFont="1" applyFill="1" applyBorder="1" applyAlignment="1">
      <alignment horizontal="center" wrapText="1"/>
    </xf>
    <xf numFmtId="0" fontId="43" fillId="21" borderId="5" xfId="0" applyFont="1" applyFill="1" applyBorder="1" applyAlignment="1">
      <alignment horizontal="center" wrapText="1"/>
    </xf>
    <xf numFmtId="0" fontId="2" fillId="0" borderId="14" xfId="0" applyFont="1" applyBorder="1" applyAlignment="1">
      <alignment horizontal="left"/>
    </xf>
    <xf numFmtId="0" fontId="21" fillId="20" borderId="93" xfId="0" applyFont="1" applyFill="1" applyBorder="1" applyAlignment="1">
      <alignment horizontal="center"/>
    </xf>
    <xf numFmtId="0" fontId="21" fillId="20" borderId="94" xfId="0" applyFont="1" applyFill="1" applyBorder="1" applyAlignment="1">
      <alignment horizontal="center"/>
    </xf>
    <xf numFmtId="0" fontId="21" fillId="20" borderId="95" xfId="0" applyFont="1" applyFill="1" applyBorder="1" applyAlignment="1">
      <alignment horizontal="center"/>
    </xf>
    <xf numFmtId="0" fontId="21" fillId="20" borderId="124" xfId="0" applyFont="1" applyFill="1" applyBorder="1" applyAlignment="1">
      <alignment horizontal="center"/>
    </xf>
    <xf numFmtId="0" fontId="21" fillId="20" borderId="98" xfId="0" applyFont="1" applyFill="1" applyBorder="1" applyAlignment="1">
      <alignment horizontal="center"/>
    </xf>
    <xf numFmtId="0" fontId="9" fillId="13" borderId="102" xfId="0" applyFont="1" applyFill="1" applyBorder="1" applyAlignment="1">
      <alignment horizontal="center" vertical="center" wrapText="1"/>
    </xf>
    <xf numFmtId="0" fontId="9" fillId="13" borderId="103" xfId="0" applyFont="1" applyFill="1" applyBorder="1" applyAlignment="1">
      <alignment horizontal="center" vertical="center" wrapText="1"/>
    </xf>
    <xf numFmtId="0" fontId="9" fillId="13" borderId="105" xfId="0" applyFont="1" applyFill="1" applyBorder="1" applyAlignment="1">
      <alignment horizontal="center" vertical="center" wrapText="1"/>
    </xf>
    <xf numFmtId="0" fontId="9" fillId="13" borderId="101" xfId="0" applyFont="1" applyFill="1" applyBorder="1" applyAlignment="1">
      <alignment horizontal="center" vertical="center" wrapText="1"/>
    </xf>
    <xf numFmtId="0" fontId="26" fillId="12" borderId="99" xfId="0" applyFont="1" applyFill="1" applyBorder="1" applyAlignment="1">
      <alignment horizontal="center" vertical="center"/>
    </xf>
    <xf numFmtId="0" fontId="26" fillId="12" borderId="100" xfId="0" applyFont="1" applyFill="1" applyBorder="1" applyAlignment="1">
      <alignment horizontal="center" vertical="center"/>
    </xf>
    <xf numFmtId="0" fontId="26" fillId="12" borderId="42" xfId="0" applyFont="1" applyFill="1" applyBorder="1" applyAlignment="1">
      <alignment horizontal="center" vertical="center"/>
    </xf>
    <xf numFmtId="0" fontId="26" fillId="12" borderId="28" xfId="0" applyFont="1" applyFill="1" applyBorder="1" applyAlignment="1">
      <alignment horizontal="center" vertical="center"/>
    </xf>
    <xf numFmtId="0" fontId="21" fillId="20" borderId="119" xfId="0" applyFont="1" applyFill="1" applyBorder="1" applyAlignment="1">
      <alignment horizontal="center"/>
    </xf>
    <xf numFmtId="0" fontId="21" fillId="20" borderId="120" xfId="0" applyFont="1" applyFill="1" applyBorder="1" applyAlignment="1">
      <alignment horizontal="center"/>
    </xf>
    <xf numFmtId="0" fontId="21" fillId="20" borderId="61" xfId="0" applyFont="1" applyFill="1" applyBorder="1" applyAlignment="1">
      <alignment horizontal="center"/>
    </xf>
    <xf numFmtId="9" fontId="9" fillId="13" borderId="28" xfId="2" applyFont="1" applyFill="1" applyBorder="1" applyAlignment="1">
      <alignment horizontal="center" vertical="center" wrapText="1"/>
    </xf>
    <xf numFmtId="9" fontId="9" fillId="13" borderId="30" xfId="2" applyFont="1" applyFill="1" applyBorder="1" applyAlignment="1">
      <alignment horizontal="center" vertical="center" wrapText="1"/>
    </xf>
    <xf numFmtId="0" fontId="21" fillId="20" borderId="88" xfId="0" applyFont="1" applyFill="1" applyBorder="1" applyAlignment="1">
      <alignment horizontal="center"/>
    </xf>
    <xf numFmtId="0" fontId="21" fillId="20" borderId="55" xfId="0" applyFont="1" applyFill="1" applyBorder="1" applyAlignment="1">
      <alignment horizontal="center"/>
    </xf>
    <xf numFmtId="0" fontId="21" fillId="20" borderId="89" xfId="0" applyFont="1" applyFill="1" applyBorder="1" applyAlignment="1">
      <alignment horizontal="center"/>
    </xf>
    <xf numFmtId="0" fontId="30" fillId="0" borderId="14" xfId="0" applyFont="1" applyBorder="1" applyAlignment="1">
      <alignment horizontal="center"/>
    </xf>
    <xf numFmtId="0" fontId="31" fillId="0" borderId="17" xfId="0" applyFont="1" applyBorder="1" applyAlignment="1">
      <alignment horizontal="center" vertical="center" wrapText="1"/>
    </xf>
    <xf numFmtId="0" fontId="31" fillId="0" borderId="46" xfId="0" applyFont="1" applyBorder="1" applyAlignment="1">
      <alignment horizontal="center" vertical="center" wrapText="1"/>
    </xf>
    <xf numFmtId="0" fontId="32" fillId="16" borderId="4" xfId="0" applyFont="1" applyFill="1" applyBorder="1" applyAlignment="1">
      <alignment horizontal="center"/>
    </xf>
    <xf numFmtId="0" fontId="32" fillId="16" borderId="5" xfId="0" applyFont="1" applyFill="1" applyBorder="1" applyAlignment="1">
      <alignment horizontal="center"/>
    </xf>
    <xf numFmtId="0" fontId="32" fillId="16" borderId="6" xfId="0" applyFont="1" applyFill="1" applyBorder="1" applyAlignment="1">
      <alignment horizontal="center"/>
    </xf>
    <xf numFmtId="0" fontId="29" fillId="15" borderId="62" xfId="0" applyFont="1" applyFill="1" applyBorder="1" applyAlignment="1">
      <alignment horizontal="center"/>
    </xf>
    <xf numFmtId="0" fontId="29" fillId="15" borderId="63" xfId="0" applyFont="1" applyFill="1" applyBorder="1" applyAlignment="1">
      <alignment horizontal="center"/>
    </xf>
    <xf numFmtId="0" fontId="29" fillId="15" borderId="64" xfId="0" applyFont="1" applyFill="1" applyBorder="1" applyAlignment="1">
      <alignment horizontal="center"/>
    </xf>
    <xf numFmtId="0" fontId="31" fillId="0" borderId="17" xfId="0" applyFont="1" applyBorder="1" applyAlignment="1">
      <alignment horizontal="left"/>
    </xf>
    <xf numFmtId="0" fontId="31" fillId="0" borderId="53" xfId="0" applyFont="1" applyBorder="1" applyAlignment="1">
      <alignment horizontal="left"/>
    </xf>
    <xf numFmtId="0" fontId="31" fillId="0" borderId="46" xfId="0" applyFont="1" applyBorder="1" applyAlignment="1">
      <alignment horizontal="left"/>
    </xf>
    <xf numFmtId="0" fontId="31" fillId="0" borderId="14" xfId="0" applyFont="1" applyBorder="1" applyAlignment="1">
      <alignment horizontal="left"/>
    </xf>
    <xf numFmtId="0" fontId="31" fillId="0" borderId="17" xfId="0" applyFont="1" applyBorder="1" applyAlignment="1">
      <alignment horizontal="center"/>
    </xf>
    <xf numFmtId="0" fontId="31" fillId="0" borderId="53" xfId="0" applyFont="1" applyBorder="1" applyAlignment="1">
      <alignment horizontal="center"/>
    </xf>
    <xf numFmtId="0" fontId="31" fillId="0" borderId="46" xfId="0" applyFont="1" applyBorder="1" applyAlignment="1">
      <alignment horizontal="center"/>
    </xf>
    <xf numFmtId="0" fontId="31" fillId="0" borderId="14" xfId="0" applyFont="1" applyBorder="1" applyAlignment="1">
      <alignment horizontal="left" wrapText="1"/>
    </xf>
    <xf numFmtId="14" fontId="31" fillId="0" borderId="17" xfId="0" applyNumberFormat="1" applyFont="1" applyBorder="1" applyAlignment="1">
      <alignment horizontal="left"/>
    </xf>
    <xf numFmtId="14" fontId="31" fillId="0" borderId="53" xfId="0" applyNumberFormat="1" applyFont="1" applyBorder="1" applyAlignment="1">
      <alignment horizontal="left"/>
    </xf>
    <xf numFmtId="14" fontId="31" fillId="0" borderId="46" xfId="0" applyNumberFormat="1" applyFont="1" applyBorder="1" applyAlignment="1">
      <alignment horizontal="left"/>
    </xf>
    <xf numFmtId="0" fontId="31" fillId="0" borderId="0" xfId="0" applyFont="1" applyAlignment="1">
      <alignment horizontal="left"/>
    </xf>
    <xf numFmtId="3" fontId="27" fillId="0" borderId="0" xfId="0" applyNumberFormat="1" applyFont="1" applyAlignment="1">
      <alignment vertical="center"/>
    </xf>
    <xf numFmtId="0" fontId="19" fillId="16" borderId="7" xfId="0" applyFont="1" applyFill="1" applyBorder="1" applyAlignment="1">
      <alignment horizontal="left"/>
    </xf>
    <xf numFmtId="0" fontId="19" fillId="16" borderId="56" xfId="0" applyFont="1" applyFill="1" applyBorder="1" applyAlignment="1">
      <alignment horizontal="left"/>
    </xf>
    <xf numFmtId="0" fontId="19" fillId="16" borderId="167" xfId="0" applyFont="1" applyFill="1" applyBorder="1" applyAlignment="1">
      <alignment horizontal="left"/>
    </xf>
    <xf numFmtId="0" fontId="9" fillId="3" borderId="14" xfId="0" applyFont="1" applyFill="1" applyBorder="1" applyAlignment="1">
      <alignment horizontal="center"/>
    </xf>
    <xf numFmtId="0" fontId="0" fillId="0" borderId="0" xfId="0" applyAlignment="1"/>
    <xf numFmtId="0" fontId="31" fillId="0" borderId="17" xfId="0" applyFont="1" applyBorder="1" applyAlignment="1"/>
    <xf numFmtId="0" fontId="31" fillId="0" borderId="46" xfId="0" applyFont="1" applyBorder="1" applyAlignment="1"/>
  </cellXfs>
  <cellStyles count="6">
    <cellStyle name="Comma" xfId="1" builtinId="3"/>
    <cellStyle name="Comma 2" xfId="5" xr:uid="{BA2F4246-027B-4F56-8813-76FAE6ADF822}"/>
    <cellStyle name="Normal" xfId="0" builtinId="0"/>
    <cellStyle name="Normal 2" xfId="4" xr:uid="{72630841-9F8F-4D72-8FF7-1151DF819545}"/>
    <cellStyle name="Normal 21" xfId="3" xr:uid="{2F1A676E-37D0-4EF0-996E-EF2EAD2253A3}"/>
    <cellStyle name="Per cent" xfId="2" builtinId="5"/>
  </cellStyles>
  <dxfs count="1">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fr-FR"/>
              <a:t>Burn Rate by Quarter and Partner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1"/>
          <c:order val="1"/>
          <c:tx>
            <c:strRef>
              <c:f>Ratio!$B$6</c:f>
              <c:strCache>
                <c:ptCount val="1"/>
                <c:pt idx="0">
                  <c:v>Total budget</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Ratio!$C$4:$G$4</c:f>
              <c:strCache>
                <c:ptCount val="4"/>
                <c:pt idx="0">
                  <c:v>Partner name</c:v>
                </c:pt>
                <c:pt idx="1">
                  <c:v>#REF!</c:v>
                </c:pt>
                <c:pt idx="2">
                  <c:v>#REF!</c:v>
                </c:pt>
                <c:pt idx="3">
                  <c:v>#REF!</c:v>
                </c:pt>
              </c:strCache>
            </c:strRef>
          </c:cat>
          <c:val>
            <c:numRef>
              <c:f>Ratio!$C$6:$G$6</c:f>
              <c:numCache>
                <c:formatCode>_-* #,##0\ _€_-;\-* #,##0\ _€_-;_-* "-"??\ _€_-;_-@_-</c:formatCode>
                <c:ptCount val="5"/>
                <c:pt idx="0">
                  <c:v>0</c:v>
                </c:pt>
                <c:pt idx="1">
                  <c:v>0</c:v>
                </c:pt>
                <c:pt idx="2">
                  <c:v>0</c:v>
                </c:pt>
                <c:pt idx="3">
                  <c:v>0</c:v>
                </c:pt>
              </c:numCache>
            </c:numRef>
          </c:val>
          <c:extLst>
            <c:ext xmlns:c16="http://schemas.microsoft.com/office/drawing/2014/chart" uri="{C3380CC4-5D6E-409C-BE32-E72D297353CC}">
              <c16:uniqueId val="{00000000-8F21-4B3A-BB82-485ED5F99474}"/>
            </c:ext>
          </c:extLst>
        </c:ser>
        <c:dLbls>
          <c:showLegendKey val="0"/>
          <c:showVal val="0"/>
          <c:showCatName val="0"/>
          <c:showSerName val="0"/>
          <c:showPercent val="0"/>
          <c:showBubbleSize val="0"/>
        </c:dLbls>
        <c:gapWidth val="100"/>
        <c:overlap val="-24"/>
        <c:axId val="861993696"/>
        <c:axId val="861992864"/>
      </c:barChart>
      <c:barChart>
        <c:barDir val="col"/>
        <c:grouping val="clustered"/>
        <c:varyColors val="0"/>
        <c:ser>
          <c:idx val="0"/>
          <c:order val="0"/>
          <c:tx>
            <c:strRef>
              <c:f>Ratio!$B$5</c:f>
              <c:strCache>
                <c:ptCount val="1"/>
                <c:pt idx="0">
                  <c:v>Spent in 11</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Ratio!$C$4:$G$4</c:f>
              <c:strCache>
                <c:ptCount val="4"/>
                <c:pt idx="0">
                  <c:v>Partner name</c:v>
                </c:pt>
                <c:pt idx="1">
                  <c:v>#REF!</c:v>
                </c:pt>
                <c:pt idx="2">
                  <c:v>#REF!</c:v>
                </c:pt>
                <c:pt idx="3">
                  <c:v>#REF!</c:v>
                </c:pt>
              </c:strCache>
            </c:strRef>
          </c:cat>
          <c:val>
            <c:numRef>
              <c:f>Ratio!$C$5:$G$5</c:f>
              <c:numCache>
                <c:formatCode>_-* #,##0\ _€_-;\-* #,##0\ _€_-;_-* "-"??\ _€_-;_-@_-</c:formatCode>
                <c:ptCount val="5"/>
                <c:pt idx="0">
                  <c:v>0</c:v>
                </c:pt>
                <c:pt idx="1">
                  <c:v>0</c:v>
                </c:pt>
                <c:pt idx="2">
                  <c:v>0</c:v>
                </c:pt>
                <c:pt idx="3">
                  <c:v>0</c:v>
                </c:pt>
              </c:numCache>
            </c:numRef>
          </c:val>
          <c:extLst>
            <c:ext xmlns:c16="http://schemas.microsoft.com/office/drawing/2014/chart" uri="{C3380CC4-5D6E-409C-BE32-E72D297353CC}">
              <c16:uniqueId val="{00000001-8F21-4B3A-BB82-485ED5F99474}"/>
            </c:ext>
          </c:extLst>
        </c:ser>
        <c:dLbls>
          <c:showLegendKey val="0"/>
          <c:showVal val="0"/>
          <c:showCatName val="0"/>
          <c:showSerName val="0"/>
          <c:showPercent val="0"/>
          <c:showBubbleSize val="0"/>
        </c:dLbls>
        <c:gapWidth val="100"/>
        <c:overlap val="-24"/>
        <c:axId val="2074432287"/>
        <c:axId val="2074433535"/>
      </c:barChart>
      <c:catAx>
        <c:axId val="86199369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61992864"/>
        <c:crosses val="autoZero"/>
        <c:auto val="1"/>
        <c:lblAlgn val="ctr"/>
        <c:lblOffset val="100"/>
        <c:noMultiLvlLbl val="0"/>
      </c:catAx>
      <c:valAx>
        <c:axId val="861992864"/>
        <c:scaling>
          <c:orientation val="minMax"/>
        </c:scaling>
        <c:delete val="0"/>
        <c:axPos val="l"/>
        <c:majorGridlines>
          <c:spPr>
            <a:ln w="9525" cap="flat" cmpd="sng" algn="ctr">
              <a:solidFill>
                <a:schemeClr val="lt1">
                  <a:lumMod val="95000"/>
                  <a:alpha val="10000"/>
                </a:schemeClr>
              </a:solidFill>
              <a:round/>
            </a:ln>
            <a:effectLst/>
          </c:spPr>
        </c:majorGridlines>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61993696"/>
        <c:crosses val="autoZero"/>
        <c:crossBetween val="between"/>
      </c:valAx>
      <c:valAx>
        <c:axId val="2074433535"/>
        <c:scaling>
          <c:orientation val="minMax"/>
        </c:scaling>
        <c:delete val="1"/>
        <c:axPos val="r"/>
        <c:numFmt formatCode="_-* #,##0\ _€_-;\-* #,##0\ _€_-;_-* &quot;-&quot;??\ _€_-;_-@_-" sourceLinked="1"/>
        <c:majorTickMark val="none"/>
        <c:minorTickMark val="none"/>
        <c:tickLblPos val="nextTo"/>
        <c:crossAx val="2074432287"/>
        <c:crosses val="max"/>
        <c:crossBetween val="between"/>
      </c:valAx>
      <c:catAx>
        <c:axId val="2074432287"/>
        <c:scaling>
          <c:orientation val="minMax"/>
        </c:scaling>
        <c:delete val="1"/>
        <c:axPos val="b"/>
        <c:numFmt formatCode="General" sourceLinked="1"/>
        <c:majorTickMark val="none"/>
        <c:minorTickMark val="none"/>
        <c:tickLblPos val="nextTo"/>
        <c:crossAx val="207443353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Ratio!$C$4</c:f>
              <c:strCache>
                <c:ptCount val="1"/>
                <c:pt idx="0">
                  <c:v>Partner name</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A4A-4386-B0D1-289A087E87C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A4A-4386-B0D1-289A087E87C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A4A-4386-B0D1-289A087E87CE}"/>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DA4A-4386-B0D1-289A087E87CE}"/>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DA4A-4386-B0D1-289A087E87CE}"/>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DA4A-4386-B0D1-289A087E87CE}"/>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DA4A-4386-B0D1-289A087E87CE}"/>
              </c:ext>
            </c:extLst>
          </c:dPt>
          <c:dLbls>
            <c:dLbl>
              <c:idx val="0"/>
              <c:layout>
                <c:manualLayout>
                  <c:x val="2.817314356268626E-2"/>
                  <c:y val="-0.123799318044918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A4A-4386-B0D1-289A087E87CE}"/>
                </c:ext>
              </c:extLst>
            </c:dLbl>
            <c:dLbl>
              <c:idx val="1"/>
              <c:layout>
                <c:manualLayout>
                  <c:x val="0.36388888888888876"/>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A4A-4386-B0D1-289A087E87CE}"/>
                </c:ext>
              </c:extLst>
            </c:dLbl>
            <c:dLbl>
              <c:idx val="2"/>
              <c:layout>
                <c:manualLayout>
                  <c:x val="-1.3888888888888895E-2"/>
                  <c:y val="0.15277777777777779"/>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4A-4386-B0D1-289A087E87CE}"/>
                </c:ext>
              </c:extLst>
            </c:dLbl>
            <c:dLbl>
              <c:idx val="3"/>
              <c:layout>
                <c:manualLayout>
                  <c:x val="0"/>
                  <c:y val="7.40740740740740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A4A-4386-B0D1-289A087E87CE}"/>
                </c:ext>
              </c:extLst>
            </c:dLbl>
            <c:dLbl>
              <c:idx val="4"/>
              <c:layout>
                <c:manualLayout>
                  <c:x val="-3.3531032144558541E-2"/>
                  <c:y val="1.07661372730400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A4A-4386-B0D1-289A087E87CE}"/>
                </c:ext>
              </c:extLst>
            </c:dLbl>
            <c:dLbl>
              <c:idx val="5"/>
              <c:layout>
                <c:manualLayout>
                  <c:x val="-3.5216429453357824E-2"/>
                  <c:y val="-0.21771604207899498"/>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A4A-4386-B0D1-289A087E87CE}"/>
                </c:ext>
              </c:extLst>
            </c:dLbl>
            <c:dLbl>
              <c:idx val="6"/>
              <c:layout>
                <c:manualLayout>
                  <c:x val="-7.1765605960182721E-2"/>
                  <c:y val="-4.246081257980434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A4A-4386-B0D1-289A087E87C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Ratio!$B$8:$B$14</c:f>
              <c:strCache>
                <c:ptCount val="7"/>
                <c:pt idx="0">
                  <c:v>Project Activities</c:v>
                </c:pt>
                <c:pt idx="1">
                  <c:v>Capital Expenditures</c:v>
                </c:pt>
                <c:pt idx="2">
                  <c:v>Project Staff Costs - Pay</c:v>
                </c:pt>
                <c:pt idx="3">
                  <c:v>Project Staff Costs - Travel &amp; S.</c:v>
                </c:pt>
                <c:pt idx="4">
                  <c:v>Country or local office Costs</c:v>
                </c:pt>
                <c:pt idx="5">
                  <c:v>Monitoring Evaluation &amp; LL</c:v>
                </c:pt>
                <c:pt idx="6">
                  <c:v>Overhead</c:v>
                </c:pt>
              </c:strCache>
            </c:strRef>
          </c:cat>
          <c:val>
            <c:numRef>
              <c:f>Ratio!$C$8:$C$14</c:f>
              <c:numCache>
                <c:formatCode>_-* #,##0\ _€_-;\-* #,##0\ _€_-;_-* "-"??\ _€_-;_-@_-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DA4A-4386-B0D1-289A087E87CE}"/>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Total expenditures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doughnutChart>
        <c:varyColors val="1"/>
        <c:ser>
          <c:idx val="0"/>
          <c:order val="0"/>
          <c:tx>
            <c:strRef>
              <c:f>Ratio!$H$4</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A32-4A3E-AA92-59705D39230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A32-4A3E-AA92-59705D39230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3A32-4A3E-AA92-59705D39230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3A32-4A3E-AA92-59705D392302}"/>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3A32-4A3E-AA92-59705D392302}"/>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3A32-4A3E-AA92-59705D392302}"/>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3A32-4A3E-AA92-59705D392302}"/>
              </c:ext>
            </c:extLst>
          </c:dPt>
          <c:dLbls>
            <c:dLbl>
              <c:idx val="0"/>
              <c:layout>
                <c:manualLayout>
                  <c:x val="0.22271829147176886"/>
                  <c:y val="-0.2864816472694718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32-4A3E-AA92-59705D392302}"/>
                </c:ext>
              </c:extLst>
            </c:dLbl>
            <c:dLbl>
              <c:idx val="1"/>
              <c:layout>
                <c:manualLayout>
                  <c:x val="0.32147074146396826"/>
                  <c:y val="7.162041181736794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A32-4A3E-AA92-59705D392302}"/>
                </c:ext>
              </c:extLst>
            </c:dLbl>
            <c:dLbl>
              <c:idx val="2"/>
              <c:layout>
                <c:manualLayout>
                  <c:x val="-4.8325667017459321E-2"/>
                  <c:y val="0.1468218442256041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A32-4A3E-AA92-59705D392302}"/>
                </c:ext>
              </c:extLst>
            </c:dLbl>
            <c:dLbl>
              <c:idx val="3"/>
              <c:layout>
                <c:manualLayout>
                  <c:x val="-0.17649374041159041"/>
                  <c:y val="0.22918531781557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A32-4A3E-AA92-59705D392302}"/>
                </c:ext>
              </c:extLst>
            </c:dLbl>
            <c:dLbl>
              <c:idx val="4"/>
              <c:layout>
                <c:manualLayout>
                  <c:x val="-0.21221271168536468"/>
                  <c:y val="4.655326768128923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A32-4A3E-AA92-59705D392302}"/>
                </c:ext>
              </c:extLst>
            </c:dLbl>
            <c:dLbl>
              <c:idx val="5"/>
              <c:layout>
                <c:manualLayout>
                  <c:x val="-0.22271829147176886"/>
                  <c:y val="-0.1539838854073411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A32-4A3E-AA92-59705D392302}"/>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Ratio!$B$8:$B$14</c:f>
              <c:strCache>
                <c:ptCount val="7"/>
                <c:pt idx="0">
                  <c:v>Project Activities</c:v>
                </c:pt>
                <c:pt idx="1">
                  <c:v>Capital Expenditures</c:v>
                </c:pt>
                <c:pt idx="2">
                  <c:v>Project Staff Costs - Pay</c:v>
                </c:pt>
                <c:pt idx="3">
                  <c:v>Project Staff Costs - Travel &amp; S.</c:v>
                </c:pt>
                <c:pt idx="4">
                  <c:v>Country or local office Costs</c:v>
                </c:pt>
                <c:pt idx="5">
                  <c:v>Monitoring Evaluation &amp; LL</c:v>
                </c:pt>
                <c:pt idx="6">
                  <c:v>Overhead</c:v>
                </c:pt>
              </c:strCache>
            </c:strRef>
          </c:cat>
          <c:val>
            <c:numRef>
              <c:f>Ratio!$H$8:$H$14</c:f>
              <c:numCache>
                <c:formatCode>_-* #,##0\ _€_-;\-* #,##0\ _€_-;_-* "-"??\ _€_-;_-@_-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3A32-4A3E-AA92-59705D392302}"/>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3"/>
          <c:order val="3"/>
          <c:tx>
            <c:strRef>
              <c:f>Ratio!$B$8</c:f>
              <c:strCache>
                <c:ptCount val="1"/>
                <c:pt idx="0">
                  <c:v>Project Activities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Ratio!$C$4:$H$4</c:f>
              <c:strCache>
                <c:ptCount val="6"/>
                <c:pt idx="0">
                  <c:v>Partner name</c:v>
                </c:pt>
                <c:pt idx="1">
                  <c:v>#REF!</c:v>
                </c:pt>
                <c:pt idx="2">
                  <c:v>#REF!</c:v>
                </c:pt>
                <c:pt idx="3">
                  <c:v>#REF!</c:v>
                </c:pt>
                <c:pt idx="5">
                  <c:v>Total</c:v>
                </c:pt>
              </c:strCache>
            </c:strRef>
          </c:cat>
          <c:val>
            <c:numRef>
              <c:f>Ratio!$C$8:$H$8</c:f>
              <c:numCache>
                <c:formatCode>_-* #,##0\ _€_-;\-* #,##0\ _€_-;_-* "-"??\ _€_-;_-@_-</c:formatCode>
                <c:ptCount val="6"/>
                <c:pt idx="0">
                  <c:v>0</c:v>
                </c:pt>
                <c:pt idx="1">
                  <c:v>0</c:v>
                </c:pt>
                <c:pt idx="2">
                  <c:v>0</c:v>
                </c:pt>
                <c:pt idx="3">
                  <c:v>0</c:v>
                </c:pt>
                <c:pt idx="5">
                  <c:v>0</c:v>
                </c:pt>
              </c:numCache>
            </c:numRef>
          </c:val>
          <c:extLst>
            <c:ext xmlns:c16="http://schemas.microsoft.com/office/drawing/2014/chart" uri="{C3380CC4-5D6E-409C-BE32-E72D297353CC}">
              <c16:uniqueId val="{00000000-A36E-4642-BC86-D726DD1C2BCA}"/>
            </c:ext>
          </c:extLst>
        </c:ser>
        <c:ser>
          <c:idx val="4"/>
          <c:order val="4"/>
          <c:tx>
            <c:strRef>
              <c:f>Ratio!$B$9</c:f>
              <c:strCache>
                <c:ptCount val="1"/>
                <c:pt idx="0">
                  <c:v>Capital Expenditures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Ratio!$C$4:$H$4</c:f>
              <c:strCache>
                <c:ptCount val="6"/>
                <c:pt idx="0">
                  <c:v>Partner name</c:v>
                </c:pt>
                <c:pt idx="1">
                  <c:v>#REF!</c:v>
                </c:pt>
                <c:pt idx="2">
                  <c:v>#REF!</c:v>
                </c:pt>
                <c:pt idx="3">
                  <c:v>#REF!</c:v>
                </c:pt>
                <c:pt idx="5">
                  <c:v>Total</c:v>
                </c:pt>
              </c:strCache>
            </c:strRef>
          </c:cat>
          <c:val>
            <c:numRef>
              <c:f>Ratio!$C$9:$H$9</c:f>
              <c:numCache>
                <c:formatCode>_-* #,##0\ _€_-;\-* #,##0\ _€_-;_-* "-"??\ _€_-;_-@_-</c:formatCode>
                <c:ptCount val="6"/>
                <c:pt idx="0">
                  <c:v>0</c:v>
                </c:pt>
                <c:pt idx="1">
                  <c:v>0</c:v>
                </c:pt>
                <c:pt idx="2">
                  <c:v>0</c:v>
                </c:pt>
                <c:pt idx="3">
                  <c:v>0</c:v>
                </c:pt>
                <c:pt idx="5">
                  <c:v>0</c:v>
                </c:pt>
              </c:numCache>
            </c:numRef>
          </c:val>
          <c:extLst>
            <c:ext xmlns:c16="http://schemas.microsoft.com/office/drawing/2014/chart" uri="{C3380CC4-5D6E-409C-BE32-E72D297353CC}">
              <c16:uniqueId val="{00000001-A36E-4642-BC86-D726DD1C2BCA}"/>
            </c:ext>
          </c:extLst>
        </c:ser>
        <c:ser>
          <c:idx val="5"/>
          <c:order val="5"/>
          <c:tx>
            <c:strRef>
              <c:f>Ratio!$B$10</c:f>
              <c:strCache>
                <c:ptCount val="1"/>
                <c:pt idx="0">
                  <c:v>Project Staff Costs - Pay</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Ratio!$C$4:$H$4</c:f>
              <c:strCache>
                <c:ptCount val="6"/>
                <c:pt idx="0">
                  <c:v>Partner name</c:v>
                </c:pt>
                <c:pt idx="1">
                  <c:v>#REF!</c:v>
                </c:pt>
                <c:pt idx="2">
                  <c:v>#REF!</c:v>
                </c:pt>
                <c:pt idx="3">
                  <c:v>#REF!</c:v>
                </c:pt>
                <c:pt idx="5">
                  <c:v>Total</c:v>
                </c:pt>
              </c:strCache>
            </c:strRef>
          </c:cat>
          <c:val>
            <c:numRef>
              <c:f>Ratio!$C$10:$H$10</c:f>
              <c:numCache>
                <c:formatCode>_-* #,##0\ _€_-;\-* #,##0\ _€_-;_-* "-"??\ _€_-;_-@_-</c:formatCode>
                <c:ptCount val="6"/>
                <c:pt idx="0">
                  <c:v>0</c:v>
                </c:pt>
                <c:pt idx="1">
                  <c:v>0</c:v>
                </c:pt>
                <c:pt idx="2">
                  <c:v>0</c:v>
                </c:pt>
                <c:pt idx="3">
                  <c:v>0</c:v>
                </c:pt>
                <c:pt idx="5">
                  <c:v>0</c:v>
                </c:pt>
              </c:numCache>
            </c:numRef>
          </c:val>
          <c:extLst>
            <c:ext xmlns:c16="http://schemas.microsoft.com/office/drawing/2014/chart" uri="{C3380CC4-5D6E-409C-BE32-E72D297353CC}">
              <c16:uniqueId val="{00000002-A36E-4642-BC86-D726DD1C2BCA}"/>
            </c:ext>
          </c:extLst>
        </c:ser>
        <c:ser>
          <c:idx val="6"/>
          <c:order val="6"/>
          <c:tx>
            <c:strRef>
              <c:f>Ratio!$B$11</c:f>
              <c:strCache>
                <c:ptCount val="1"/>
                <c:pt idx="0">
                  <c:v>Project Staff Costs - Travel &amp; S.</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Ratio!$C$4:$H$4</c:f>
              <c:strCache>
                <c:ptCount val="6"/>
                <c:pt idx="0">
                  <c:v>Partner name</c:v>
                </c:pt>
                <c:pt idx="1">
                  <c:v>#REF!</c:v>
                </c:pt>
                <c:pt idx="2">
                  <c:v>#REF!</c:v>
                </c:pt>
                <c:pt idx="3">
                  <c:v>#REF!</c:v>
                </c:pt>
                <c:pt idx="5">
                  <c:v>Total</c:v>
                </c:pt>
              </c:strCache>
            </c:strRef>
          </c:cat>
          <c:val>
            <c:numRef>
              <c:f>Ratio!$C$11:$H$11</c:f>
              <c:numCache>
                <c:formatCode>_-* #,##0\ _€_-;\-* #,##0\ _€_-;_-* "-"??\ _€_-;_-@_-</c:formatCode>
                <c:ptCount val="6"/>
                <c:pt idx="0">
                  <c:v>0</c:v>
                </c:pt>
                <c:pt idx="1">
                  <c:v>0</c:v>
                </c:pt>
                <c:pt idx="2">
                  <c:v>0</c:v>
                </c:pt>
                <c:pt idx="3">
                  <c:v>0</c:v>
                </c:pt>
                <c:pt idx="5">
                  <c:v>0</c:v>
                </c:pt>
              </c:numCache>
            </c:numRef>
          </c:val>
          <c:extLst>
            <c:ext xmlns:c16="http://schemas.microsoft.com/office/drawing/2014/chart" uri="{C3380CC4-5D6E-409C-BE32-E72D297353CC}">
              <c16:uniqueId val="{00000003-A36E-4642-BC86-D726DD1C2BCA}"/>
            </c:ext>
          </c:extLst>
        </c:ser>
        <c:ser>
          <c:idx val="7"/>
          <c:order val="7"/>
          <c:tx>
            <c:strRef>
              <c:f>Ratio!$B$12</c:f>
              <c:strCache>
                <c:ptCount val="1"/>
                <c:pt idx="0">
                  <c:v>Country or local office Costs</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Ratio!$C$4:$H$4</c:f>
              <c:strCache>
                <c:ptCount val="6"/>
                <c:pt idx="0">
                  <c:v>Partner name</c:v>
                </c:pt>
                <c:pt idx="1">
                  <c:v>#REF!</c:v>
                </c:pt>
                <c:pt idx="2">
                  <c:v>#REF!</c:v>
                </c:pt>
                <c:pt idx="3">
                  <c:v>#REF!</c:v>
                </c:pt>
                <c:pt idx="5">
                  <c:v>Total</c:v>
                </c:pt>
              </c:strCache>
            </c:strRef>
          </c:cat>
          <c:val>
            <c:numRef>
              <c:f>Ratio!$C$12:$H$12</c:f>
              <c:numCache>
                <c:formatCode>_-* #,##0\ _€_-;\-* #,##0\ _€_-;_-* "-"??\ _€_-;_-@_-</c:formatCode>
                <c:ptCount val="6"/>
                <c:pt idx="0">
                  <c:v>0</c:v>
                </c:pt>
                <c:pt idx="1">
                  <c:v>0</c:v>
                </c:pt>
                <c:pt idx="2">
                  <c:v>0</c:v>
                </c:pt>
                <c:pt idx="3">
                  <c:v>0</c:v>
                </c:pt>
                <c:pt idx="5">
                  <c:v>0</c:v>
                </c:pt>
              </c:numCache>
            </c:numRef>
          </c:val>
          <c:extLst>
            <c:ext xmlns:c16="http://schemas.microsoft.com/office/drawing/2014/chart" uri="{C3380CC4-5D6E-409C-BE32-E72D297353CC}">
              <c16:uniqueId val="{00000004-A36E-4642-BC86-D726DD1C2BCA}"/>
            </c:ext>
          </c:extLst>
        </c:ser>
        <c:ser>
          <c:idx val="8"/>
          <c:order val="8"/>
          <c:tx>
            <c:strRef>
              <c:f>Ratio!$B$13</c:f>
              <c:strCache>
                <c:ptCount val="1"/>
                <c:pt idx="0">
                  <c:v>Monitoring Evaluation &amp; LL</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Ratio!$C$4:$H$4</c:f>
              <c:strCache>
                <c:ptCount val="6"/>
                <c:pt idx="0">
                  <c:v>Partner name</c:v>
                </c:pt>
                <c:pt idx="1">
                  <c:v>#REF!</c:v>
                </c:pt>
                <c:pt idx="2">
                  <c:v>#REF!</c:v>
                </c:pt>
                <c:pt idx="3">
                  <c:v>#REF!</c:v>
                </c:pt>
                <c:pt idx="5">
                  <c:v>Total</c:v>
                </c:pt>
              </c:strCache>
            </c:strRef>
          </c:cat>
          <c:val>
            <c:numRef>
              <c:f>Ratio!$C$13:$H$13</c:f>
              <c:numCache>
                <c:formatCode>_-* #,##0\ _€_-;\-* #,##0\ _€_-;_-* "-"??\ _€_-;_-@_-</c:formatCode>
                <c:ptCount val="6"/>
                <c:pt idx="0">
                  <c:v>0</c:v>
                </c:pt>
                <c:pt idx="1">
                  <c:v>0</c:v>
                </c:pt>
                <c:pt idx="2">
                  <c:v>0</c:v>
                </c:pt>
                <c:pt idx="3">
                  <c:v>0</c:v>
                </c:pt>
                <c:pt idx="5">
                  <c:v>0</c:v>
                </c:pt>
              </c:numCache>
            </c:numRef>
          </c:val>
          <c:extLst>
            <c:ext xmlns:c16="http://schemas.microsoft.com/office/drawing/2014/chart" uri="{C3380CC4-5D6E-409C-BE32-E72D297353CC}">
              <c16:uniqueId val="{00000005-A36E-4642-BC86-D726DD1C2BCA}"/>
            </c:ext>
          </c:extLst>
        </c:ser>
        <c:ser>
          <c:idx val="9"/>
          <c:order val="9"/>
          <c:tx>
            <c:strRef>
              <c:f>Ratio!$B$14</c:f>
              <c:strCache>
                <c:ptCount val="1"/>
                <c:pt idx="0">
                  <c:v>Overhead</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Ratio!$C$4:$H$4</c:f>
              <c:strCache>
                <c:ptCount val="6"/>
                <c:pt idx="0">
                  <c:v>Partner name</c:v>
                </c:pt>
                <c:pt idx="1">
                  <c:v>#REF!</c:v>
                </c:pt>
                <c:pt idx="2">
                  <c:v>#REF!</c:v>
                </c:pt>
                <c:pt idx="3">
                  <c:v>#REF!</c:v>
                </c:pt>
                <c:pt idx="5">
                  <c:v>Total</c:v>
                </c:pt>
              </c:strCache>
            </c:strRef>
          </c:cat>
          <c:val>
            <c:numRef>
              <c:f>Ratio!$C$14:$H$14</c:f>
              <c:numCache>
                <c:formatCode>_-* #,##0\ _€_-;\-* #,##0\ _€_-;_-* "-"??\ _€_-;_-@_-</c:formatCode>
                <c:ptCount val="6"/>
                <c:pt idx="0">
                  <c:v>0</c:v>
                </c:pt>
                <c:pt idx="1">
                  <c:v>0</c:v>
                </c:pt>
                <c:pt idx="2">
                  <c:v>0</c:v>
                </c:pt>
                <c:pt idx="3">
                  <c:v>0</c:v>
                </c:pt>
                <c:pt idx="5">
                  <c:v>0</c:v>
                </c:pt>
              </c:numCache>
            </c:numRef>
          </c:val>
          <c:extLst>
            <c:ext xmlns:c16="http://schemas.microsoft.com/office/drawing/2014/chart" uri="{C3380CC4-5D6E-409C-BE32-E72D297353CC}">
              <c16:uniqueId val="{00000006-A36E-4642-BC86-D726DD1C2BCA}"/>
            </c:ext>
          </c:extLst>
        </c:ser>
        <c:dLbls>
          <c:showLegendKey val="0"/>
          <c:showVal val="1"/>
          <c:showCatName val="0"/>
          <c:showSerName val="0"/>
          <c:showPercent val="0"/>
          <c:showBubbleSize val="0"/>
        </c:dLbls>
        <c:gapWidth val="150"/>
        <c:shape val="box"/>
        <c:axId val="64242335"/>
        <c:axId val="64243999"/>
        <c:axId val="0"/>
        <c:extLst>
          <c:ext xmlns:c15="http://schemas.microsoft.com/office/drawing/2012/chart" uri="{02D57815-91ED-43cb-92C2-25804820EDAC}">
            <c15:filteredBarSeries>
              <c15:ser>
                <c:idx val="0"/>
                <c:order val="0"/>
                <c:tx>
                  <c:strRef>
                    <c:extLst>
                      <c:ext uri="{02D57815-91ED-43cb-92C2-25804820EDAC}">
                        <c15:formulaRef>
                          <c15:sqref>Ratio!$B$5</c15:sqref>
                        </c15:formulaRef>
                      </c:ext>
                    </c:extLst>
                    <c:strCache>
                      <c:ptCount val="1"/>
                      <c:pt idx="0">
                        <c:v>Spent in 11</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Ratio!$C$4:$H$4</c15:sqref>
                        </c15:formulaRef>
                      </c:ext>
                    </c:extLst>
                    <c:strCache>
                      <c:ptCount val="6"/>
                      <c:pt idx="0">
                        <c:v>Partner name</c:v>
                      </c:pt>
                      <c:pt idx="1">
                        <c:v>#REF!</c:v>
                      </c:pt>
                      <c:pt idx="2">
                        <c:v>#REF!</c:v>
                      </c:pt>
                      <c:pt idx="3">
                        <c:v>#REF!</c:v>
                      </c:pt>
                      <c:pt idx="5">
                        <c:v>Total</c:v>
                      </c:pt>
                    </c:strCache>
                  </c:strRef>
                </c:cat>
                <c:val>
                  <c:numRef>
                    <c:extLst>
                      <c:ext uri="{02D57815-91ED-43cb-92C2-25804820EDAC}">
                        <c15:formulaRef>
                          <c15:sqref>Ratio!$C$5:$H$5</c15:sqref>
                        </c15:formulaRef>
                      </c:ext>
                    </c:extLst>
                    <c:numCache>
                      <c:formatCode>_-* #,##0\ _€_-;\-* #,##0\ _€_-;_-* "-"??\ _€_-;_-@_-</c:formatCode>
                      <c:ptCount val="6"/>
                      <c:pt idx="0">
                        <c:v>0</c:v>
                      </c:pt>
                      <c:pt idx="1">
                        <c:v>0</c:v>
                      </c:pt>
                      <c:pt idx="2">
                        <c:v>0</c:v>
                      </c:pt>
                      <c:pt idx="3">
                        <c:v>0</c:v>
                      </c:pt>
                      <c:pt idx="5">
                        <c:v>0</c:v>
                      </c:pt>
                    </c:numCache>
                  </c:numRef>
                </c:val>
                <c:extLst>
                  <c:ext xmlns:c16="http://schemas.microsoft.com/office/drawing/2014/chart" uri="{C3380CC4-5D6E-409C-BE32-E72D297353CC}">
                    <c16:uniqueId val="{00000007-A36E-4642-BC86-D726DD1C2BC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Ratio!$B$6</c15:sqref>
                        </c15:formulaRef>
                      </c:ext>
                    </c:extLst>
                    <c:strCache>
                      <c:ptCount val="1"/>
                      <c:pt idx="0">
                        <c:v>Total budget</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Ratio!$C$4:$H$4</c15:sqref>
                        </c15:formulaRef>
                      </c:ext>
                    </c:extLst>
                    <c:strCache>
                      <c:ptCount val="6"/>
                      <c:pt idx="0">
                        <c:v>Partner name</c:v>
                      </c:pt>
                      <c:pt idx="1">
                        <c:v>#REF!</c:v>
                      </c:pt>
                      <c:pt idx="2">
                        <c:v>#REF!</c:v>
                      </c:pt>
                      <c:pt idx="3">
                        <c:v>#REF!</c:v>
                      </c:pt>
                      <c:pt idx="5">
                        <c:v>Total</c:v>
                      </c:pt>
                    </c:strCache>
                  </c:strRef>
                </c:cat>
                <c:val>
                  <c:numRef>
                    <c:extLst xmlns:c15="http://schemas.microsoft.com/office/drawing/2012/chart">
                      <c:ext xmlns:c15="http://schemas.microsoft.com/office/drawing/2012/chart" uri="{02D57815-91ED-43cb-92C2-25804820EDAC}">
                        <c15:formulaRef>
                          <c15:sqref>Ratio!$C$6:$H$6</c15:sqref>
                        </c15:formulaRef>
                      </c:ext>
                    </c:extLst>
                    <c:numCache>
                      <c:formatCode>_-* #,##0\ _€_-;\-* #,##0\ _€_-;_-* "-"??\ _€_-;_-@_-</c:formatCode>
                      <c:ptCount val="6"/>
                      <c:pt idx="0">
                        <c:v>0</c:v>
                      </c:pt>
                      <c:pt idx="1">
                        <c:v>0</c:v>
                      </c:pt>
                      <c:pt idx="2">
                        <c:v>0</c:v>
                      </c:pt>
                      <c:pt idx="3">
                        <c:v>0</c:v>
                      </c:pt>
                      <c:pt idx="5">
                        <c:v>0</c:v>
                      </c:pt>
                    </c:numCache>
                  </c:numRef>
                </c:val>
                <c:extLst xmlns:c15="http://schemas.microsoft.com/office/drawing/2012/chart">
                  <c:ext xmlns:c16="http://schemas.microsoft.com/office/drawing/2014/chart" uri="{C3380CC4-5D6E-409C-BE32-E72D297353CC}">
                    <c16:uniqueId val="{00000008-A36E-4642-BC86-D726DD1C2BC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Ratio!$B$7</c15:sqref>
                        </c15:formulaRef>
                      </c:ext>
                    </c:extLst>
                    <c:strCache>
                      <c:ptCount val="1"/>
                      <c:pt idx="0">
                        <c:v>Percentage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Ratio!$C$4:$H$4</c15:sqref>
                        </c15:formulaRef>
                      </c:ext>
                    </c:extLst>
                    <c:strCache>
                      <c:ptCount val="6"/>
                      <c:pt idx="0">
                        <c:v>Partner name</c:v>
                      </c:pt>
                      <c:pt idx="1">
                        <c:v>#REF!</c:v>
                      </c:pt>
                      <c:pt idx="2">
                        <c:v>#REF!</c:v>
                      </c:pt>
                      <c:pt idx="3">
                        <c:v>#REF!</c:v>
                      </c:pt>
                      <c:pt idx="5">
                        <c:v>Total</c:v>
                      </c:pt>
                    </c:strCache>
                  </c:strRef>
                </c:cat>
                <c:val>
                  <c:numRef>
                    <c:extLst xmlns:c15="http://schemas.microsoft.com/office/drawing/2012/chart">
                      <c:ext xmlns:c15="http://schemas.microsoft.com/office/drawing/2012/chart" uri="{02D57815-91ED-43cb-92C2-25804820EDAC}">
                        <c15:formulaRef>
                          <c15:sqref>Ratio!$C$7:$H$7</c15:sqref>
                        </c15:formulaRef>
                      </c:ext>
                    </c:extLst>
                    <c:numCache>
                      <c:formatCode>0%</c:formatCode>
                      <c:ptCount val="6"/>
                      <c:pt idx="0">
                        <c:v>0</c:v>
                      </c:pt>
                      <c:pt idx="1">
                        <c:v>0</c:v>
                      </c:pt>
                      <c:pt idx="2">
                        <c:v>0</c:v>
                      </c:pt>
                      <c:pt idx="3">
                        <c:v>0</c:v>
                      </c:pt>
                    </c:numCache>
                  </c:numRef>
                </c:val>
                <c:extLst xmlns:c15="http://schemas.microsoft.com/office/drawing/2012/chart">
                  <c:ext xmlns:c16="http://schemas.microsoft.com/office/drawing/2014/chart" uri="{C3380CC4-5D6E-409C-BE32-E72D297353CC}">
                    <c16:uniqueId val="{00000009-A36E-4642-BC86-D726DD1C2BCA}"/>
                  </c:ext>
                </c:extLst>
              </c15:ser>
            </c15:filteredBarSeries>
          </c:ext>
        </c:extLst>
      </c:bar3DChart>
      <c:catAx>
        <c:axId val="642423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43999"/>
        <c:crosses val="autoZero"/>
        <c:auto val="1"/>
        <c:lblAlgn val="ctr"/>
        <c:lblOffset val="100"/>
        <c:noMultiLvlLbl val="0"/>
      </c:catAx>
      <c:valAx>
        <c:axId val="642439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42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236536</xdr:colOff>
      <xdr:row>2</xdr:row>
      <xdr:rowOff>57375</xdr:rowOff>
    </xdr:from>
    <xdr:to>
      <xdr:col>17</xdr:col>
      <xdr:colOff>381000</xdr:colOff>
      <xdr:row>25</xdr:row>
      <xdr:rowOff>149677</xdr:rowOff>
    </xdr:to>
    <xdr:graphicFrame macro="">
      <xdr:nvGraphicFramePr>
        <xdr:cNvPr id="2" name="Graphique 1">
          <a:extLst>
            <a:ext uri="{FF2B5EF4-FFF2-40B4-BE49-F238E27FC236}">
              <a16:creationId xmlns:a16="http://schemas.microsoft.com/office/drawing/2014/main" id="{A076A947-8BDA-4AC8-846F-76D247F2E9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239597</xdr:colOff>
      <xdr:row>26</xdr:row>
      <xdr:rowOff>149677</xdr:rowOff>
    </xdr:from>
    <xdr:to>
      <xdr:col>8</xdr:col>
      <xdr:colOff>108857</xdr:colOff>
      <xdr:row>48</xdr:row>
      <xdr:rowOff>86632</xdr:rowOff>
    </xdr:to>
    <xdr:graphicFrame macro="">
      <xdr:nvGraphicFramePr>
        <xdr:cNvPr id="3" name="Graphique 2">
          <a:extLst>
            <a:ext uri="{FF2B5EF4-FFF2-40B4-BE49-F238E27FC236}">
              <a16:creationId xmlns:a16="http://schemas.microsoft.com/office/drawing/2014/main" id="{B72FC4EA-76E4-4DD5-A737-6D72643D8F3B}"/>
            </a:ext>
            <a:ext uri="{147F2762-F138-4A5C-976F-8EAC2B608ADB}">
              <a16:predDERef xmlns:a16="http://schemas.microsoft.com/office/drawing/2014/main" pred="{A076A947-8BDA-4AC8-846F-76D247F2E9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326573</xdr:colOff>
      <xdr:row>2</xdr:row>
      <xdr:rowOff>31521</xdr:rowOff>
    </xdr:from>
    <xdr:to>
      <xdr:col>8</xdr:col>
      <xdr:colOff>150360</xdr:colOff>
      <xdr:row>25</xdr:row>
      <xdr:rowOff>86178</xdr:rowOff>
    </xdr:to>
    <xdr:graphicFrame macro="">
      <xdr:nvGraphicFramePr>
        <xdr:cNvPr id="4" name="Graphique 3">
          <a:extLst>
            <a:ext uri="{FF2B5EF4-FFF2-40B4-BE49-F238E27FC236}">
              <a16:creationId xmlns:a16="http://schemas.microsoft.com/office/drawing/2014/main" id="{98F9242F-A733-4F38-9FFF-883C84872FE1}"/>
            </a:ext>
            <a:ext uri="{147F2762-F138-4A5C-976F-8EAC2B608ADB}">
              <a16:predDERef xmlns:a16="http://schemas.microsoft.com/office/drawing/2014/main" pred="{B72FC4EA-76E4-4DD5-A737-6D72643D8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272144</xdr:colOff>
      <xdr:row>26</xdr:row>
      <xdr:rowOff>108403</xdr:rowOff>
    </xdr:from>
    <xdr:to>
      <xdr:col>17</xdr:col>
      <xdr:colOff>367393</xdr:colOff>
      <xdr:row>48</xdr:row>
      <xdr:rowOff>131537</xdr:rowOff>
    </xdr:to>
    <xdr:graphicFrame macro="">
      <xdr:nvGraphicFramePr>
        <xdr:cNvPr id="5" name="Graphique 4">
          <a:extLst>
            <a:ext uri="{FF2B5EF4-FFF2-40B4-BE49-F238E27FC236}">
              <a16:creationId xmlns:a16="http://schemas.microsoft.com/office/drawing/2014/main" id="{A4D0B870-C575-416D-8B42-97C5A40B63FB}"/>
            </a:ext>
            <a:ext uri="{147F2762-F138-4A5C-976F-8EAC2B608ADB}">
              <a16:predDERef xmlns:a16="http://schemas.microsoft.com/office/drawing/2014/main" pred="{98F9242F-A733-4F38-9FFF-883C84872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Erika Krkosova" id="{711D8C92-41D6-4726-8F93-3685BE906AD3}" userId="S::RK057@drc.ngo::f57011a3-bf98-4c83-9ade-656214fe50d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2" dT="2024-10-26T10:11:24.69" personId="{711D8C92-41D6-4726-8F93-3685BE906AD3}" id="{2C825FA8-530E-4325-AAFC-8E0F0FD184BB}">
    <text>sélectionner pour chaque ligne dans le menu déroulant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AD051-6446-445E-B913-DC39592F0666}">
  <sheetPr>
    <tabColor rgb="FFFF0000"/>
  </sheetPr>
  <dimension ref="A1:O69"/>
  <sheetViews>
    <sheetView tabSelected="1" topLeftCell="A30" zoomScaleNormal="100" workbookViewId="0">
      <selection activeCell="R27" sqref="R27"/>
    </sheetView>
  </sheetViews>
  <sheetFormatPr defaultColWidth="11.42578125" defaultRowHeight="14.65" customHeight="1"/>
  <cols>
    <col min="1" max="1" width="2.7109375" customWidth="1"/>
    <col min="3" max="3" width="13.42578125" customWidth="1"/>
    <col min="4" max="4" width="4.28515625" bestFit="1" customWidth="1"/>
    <col min="5" max="5" width="10.28515625" bestFit="1" customWidth="1"/>
    <col min="6" max="6" width="4.28515625" bestFit="1" customWidth="1"/>
    <col min="7" max="7" width="10.28515625" bestFit="1" customWidth="1"/>
    <col min="8" max="8" width="4.42578125" customWidth="1"/>
    <col min="9" max="9" width="10.28515625" bestFit="1" customWidth="1"/>
    <col min="10" max="10" width="4.7109375" customWidth="1"/>
    <col min="11" max="11" width="10.28515625" bestFit="1" customWidth="1"/>
    <col min="12" max="12" width="6.5703125" customWidth="1"/>
    <col min="13" max="13" width="11.7109375" customWidth="1"/>
    <col min="14" max="14" width="5.42578125" bestFit="1" customWidth="1"/>
    <col min="15" max="15" width="3" customWidth="1"/>
  </cols>
  <sheetData>
    <row r="1" spans="1:15" ht="15.6" thickTop="1" thickBot="1">
      <c r="A1" s="6"/>
      <c r="B1" s="7"/>
      <c r="C1" s="7"/>
      <c r="D1" s="7"/>
      <c r="E1" s="7"/>
      <c r="F1" s="7"/>
      <c r="G1" s="7"/>
      <c r="H1" s="7"/>
      <c r="I1" s="7"/>
      <c r="J1" s="7"/>
      <c r="K1" s="7"/>
      <c r="L1" s="7"/>
      <c r="M1" s="7"/>
      <c r="N1" s="7"/>
      <c r="O1" s="8"/>
    </row>
    <row r="2" spans="1:15" ht="14.45">
      <c r="A2" s="3"/>
      <c r="B2" s="413" t="s">
        <v>0</v>
      </c>
      <c r="C2" s="414"/>
      <c r="D2" s="414"/>
      <c r="E2" s="414"/>
      <c r="F2" s="414"/>
      <c r="G2" s="414"/>
      <c r="H2" s="414"/>
      <c r="I2" s="414"/>
      <c r="J2" s="414"/>
      <c r="K2" s="414"/>
      <c r="L2" s="414"/>
      <c r="M2" s="414"/>
      <c r="N2" s="415"/>
      <c r="O2" s="9"/>
    </row>
    <row r="3" spans="1:15" ht="15" thickBot="1">
      <c r="A3" s="3"/>
      <c r="B3" s="416"/>
      <c r="C3" s="417"/>
      <c r="D3" s="417"/>
      <c r="E3" s="417"/>
      <c r="F3" s="417"/>
      <c r="G3" s="417"/>
      <c r="H3" s="417"/>
      <c r="I3" s="417"/>
      <c r="J3" s="417"/>
      <c r="K3" s="417"/>
      <c r="L3" s="417"/>
      <c r="M3" s="417"/>
      <c r="N3" s="418"/>
      <c r="O3" s="9"/>
    </row>
    <row r="4" spans="1:15" ht="14.45">
      <c r="A4" s="3"/>
      <c r="O4" s="9"/>
    </row>
    <row r="5" spans="1:15" ht="14.45">
      <c r="A5" s="3"/>
      <c r="B5" s="160" t="s">
        <v>1</v>
      </c>
      <c r="O5" s="9"/>
    </row>
    <row r="6" spans="1:15" ht="14.45">
      <c r="A6" s="3"/>
      <c r="O6" s="9"/>
    </row>
    <row r="7" spans="1:15" ht="30.95" customHeight="1">
      <c r="A7" s="3"/>
      <c r="B7" s="410" t="s">
        <v>2</v>
      </c>
      <c r="C7" s="410"/>
      <c r="D7" s="410"/>
      <c r="E7" s="410"/>
      <c r="F7" s="410"/>
      <c r="G7" s="410"/>
      <c r="H7" s="410"/>
      <c r="I7" s="410"/>
      <c r="J7" s="410"/>
      <c r="K7" s="410"/>
      <c r="L7" s="410"/>
      <c r="M7" s="410"/>
      <c r="N7" s="410"/>
      <c r="O7" s="9"/>
    </row>
    <row r="8" spans="1:15" ht="14.45">
      <c r="A8" s="3"/>
      <c r="O8" s="9"/>
    </row>
    <row r="9" spans="1:15" ht="33.950000000000003" customHeight="1">
      <c r="A9" s="3"/>
      <c r="B9" s="410" t="s">
        <v>3</v>
      </c>
      <c r="C9" s="410"/>
      <c r="D9" s="410"/>
      <c r="E9" s="410"/>
      <c r="F9" s="410"/>
      <c r="G9" s="410"/>
      <c r="H9" s="410"/>
      <c r="I9" s="410"/>
      <c r="J9" s="410"/>
      <c r="K9" s="410"/>
      <c r="L9" s="410"/>
      <c r="M9" s="410"/>
      <c r="N9" s="410"/>
      <c r="O9" s="9"/>
    </row>
    <row r="10" spans="1:15" ht="14.45" customHeight="1">
      <c r="A10" s="3"/>
      <c r="O10" s="9"/>
    </row>
    <row r="11" spans="1:15" ht="14.45" customHeight="1">
      <c r="A11" s="3"/>
      <c r="B11" s="490" t="s">
        <v>4</v>
      </c>
      <c r="C11" s="490"/>
      <c r="D11" s="490"/>
      <c r="E11" s="490"/>
      <c r="F11" s="490"/>
      <c r="G11" s="490"/>
      <c r="H11" s="490"/>
      <c r="I11" s="490"/>
      <c r="J11" s="490"/>
      <c r="K11" s="490"/>
      <c r="L11" s="490"/>
      <c r="M11" s="490"/>
      <c r="N11" s="490"/>
      <c r="O11" s="9"/>
    </row>
    <row r="12" spans="1:15" ht="14.45" customHeight="1">
      <c r="A12" s="3"/>
      <c r="B12" t="s">
        <v>5</v>
      </c>
      <c r="O12" s="9"/>
    </row>
    <row r="13" spans="1:15" ht="14.45" customHeight="1">
      <c r="A13" s="3"/>
      <c r="B13" t="s">
        <v>6</v>
      </c>
      <c r="O13" s="9"/>
    </row>
    <row r="14" spans="1:15" ht="29.1" customHeight="1">
      <c r="A14" s="3"/>
      <c r="B14" s="410" t="s">
        <v>7</v>
      </c>
      <c r="C14" s="410"/>
      <c r="D14" s="410"/>
      <c r="E14" s="410"/>
      <c r="F14" s="410"/>
      <c r="G14" s="410"/>
      <c r="H14" s="410"/>
      <c r="I14" s="410"/>
      <c r="J14" s="410"/>
      <c r="K14" s="410"/>
      <c r="L14" s="410"/>
      <c r="M14" s="410"/>
      <c r="N14" s="410"/>
      <c r="O14" s="9"/>
    </row>
    <row r="15" spans="1:15" ht="14.45" customHeight="1">
      <c r="A15" s="3"/>
      <c r="B15" t="s">
        <v>8</v>
      </c>
      <c r="O15" s="9"/>
    </row>
    <row r="16" spans="1:15" ht="14.45" customHeight="1">
      <c r="A16" s="3"/>
      <c r="O16" s="9"/>
    </row>
    <row r="17" spans="1:15" ht="43.5" customHeight="1">
      <c r="A17" s="3"/>
      <c r="B17" s="409" t="s">
        <v>9</v>
      </c>
      <c r="C17" s="409"/>
      <c r="D17" s="409"/>
      <c r="E17" s="409"/>
      <c r="F17" s="409"/>
      <c r="G17" s="409"/>
      <c r="H17" s="409"/>
      <c r="I17" s="409"/>
      <c r="J17" s="409"/>
      <c r="K17" s="409"/>
      <c r="L17" s="409"/>
      <c r="M17" s="409"/>
      <c r="N17" s="409"/>
      <c r="O17" s="9"/>
    </row>
    <row r="18" spans="1:15" ht="14.45" customHeight="1">
      <c r="A18" s="3"/>
      <c r="O18" s="9"/>
    </row>
    <row r="19" spans="1:15" ht="14.45" customHeight="1">
      <c r="A19" s="3"/>
      <c r="B19" t="s">
        <v>10</v>
      </c>
      <c r="O19" s="9"/>
    </row>
    <row r="20" spans="1:15" ht="14.45" customHeight="1">
      <c r="A20" s="3"/>
      <c r="B20" s="160" t="str">
        <f>'Budget template'!B13</f>
        <v>A. ACTIVITÉS DE PROJET</v>
      </c>
      <c r="O20" s="9"/>
    </row>
    <row r="21" spans="1:15" ht="165" customHeight="1">
      <c r="A21" s="3"/>
      <c r="C21" s="412" t="s">
        <v>11</v>
      </c>
      <c r="D21" s="412"/>
      <c r="E21" s="412"/>
      <c r="F21" s="412"/>
      <c r="G21" s="412"/>
      <c r="H21" s="412"/>
      <c r="I21" s="412"/>
      <c r="J21" s="412"/>
      <c r="K21" s="412"/>
      <c r="L21" s="412"/>
      <c r="M21" s="412"/>
      <c r="N21" s="412"/>
      <c r="O21" s="9"/>
    </row>
    <row r="22" spans="1:15" ht="14.45" customHeight="1">
      <c r="A22" s="3"/>
      <c r="O22" s="9"/>
    </row>
    <row r="23" spans="1:15" ht="14.45" customHeight="1">
      <c r="A23" s="3"/>
      <c r="B23" s="160" t="str">
        <f>'Budget template'!B36</f>
        <v>B. ASSETS (ACTIFS)</v>
      </c>
      <c r="O23" s="9"/>
    </row>
    <row r="24" spans="1:15" ht="84.95" customHeight="1">
      <c r="A24" s="3"/>
      <c r="C24" s="412" t="s">
        <v>12</v>
      </c>
      <c r="D24" s="412"/>
      <c r="E24" s="412"/>
      <c r="F24" s="412"/>
      <c r="G24" s="412"/>
      <c r="H24" s="412"/>
      <c r="I24" s="412"/>
      <c r="J24" s="412"/>
      <c r="K24" s="412"/>
      <c r="L24" s="412"/>
      <c r="M24" s="412"/>
      <c r="N24" s="412"/>
      <c r="O24" s="9"/>
    </row>
    <row r="25" spans="1:15" ht="14.45" customHeight="1">
      <c r="A25" s="3"/>
      <c r="O25" s="9"/>
    </row>
    <row r="26" spans="1:15" ht="14.45">
      <c r="A26" s="3"/>
      <c r="B26" s="160" t="str">
        <f>'Budget template'!B47</f>
        <v>C. FRAIS DE PERSONNEL (STAFF COSTS)</v>
      </c>
      <c r="O26" s="9"/>
    </row>
    <row r="27" spans="1:15" ht="354.95" customHeight="1">
      <c r="A27" s="3"/>
      <c r="C27" s="410" t="s">
        <v>13</v>
      </c>
      <c r="D27" s="410"/>
      <c r="E27" s="410"/>
      <c r="F27" s="410"/>
      <c r="G27" s="410"/>
      <c r="H27" s="410"/>
      <c r="I27" s="410"/>
      <c r="J27" s="410"/>
      <c r="K27" s="410"/>
      <c r="L27" s="410"/>
      <c r="M27" s="410"/>
      <c r="N27" s="410"/>
      <c r="O27" s="9"/>
    </row>
    <row r="28" spans="1:15" ht="14.45">
      <c r="A28" s="3"/>
      <c r="O28" s="9"/>
    </row>
    <row r="29" spans="1:15" ht="14.45">
      <c r="A29" s="3"/>
      <c r="B29" s="160" t="str">
        <f>'Budget template'!B81</f>
        <v>D. FRAIS DE VOYAGE ET DE SUBSISTANCE (TRAVEL &amp; SUBSISTENCE)</v>
      </c>
      <c r="O29" s="9"/>
    </row>
    <row r="30" spans="1:15" ht="224.25" customHeight="1">
      <c r="A30" s="3"/>
      <c r="C30" s="411" t="s">
        <v>14</v>
      </c>
      <c r="D30" s="411"/>
      <c r="E30" s="411"/>
      <c r="F30" s="411"/>
      <c r="G30" s="411"/>
      <c r="H30" s="411"/>
      <c r="I30" s="411"/>
      <c r="J30" s="411"/>
      <c r="K30" s="411"/>
      <c r="L30" s="411"/>
      <c r="M30" s="411"/>
      <c r="N30" s="411"/>
      <c r="O30" s="9"/>
    </row>
    <row r="31" spans="1:15" ht="14.45">
      <c r="A31" s="3"/>
      <c r="O31" s="9"/>
    </row>
    <row r="32" spans="1:15" ht="14.45">
      <c r="A32" s="3"/>
      <c r="B32" s="160" t="str">
        <f>'Budget template'!B92</f>
        <v>E. FRAIS DE FONCTIONNEMENT DU BUREAU (OFFICE RUNNING COSTS)</v>
      </c>
      <c r="O32" s="9"/>
    </row>
    <row r="33" spans="1:15" ht="135.6" customHeight="1">
      <c r="A33" s="3"/>
      <c r="C33" s="410" t="s">
        <v>15</v>
      </c>
      <c r="D33" s="410"/>
      <c r="E33" s="410"/>
      <c r="F33" s="410"/>
      <c r="G33" s="410"/>
      <c r="H33" s="410"/>
      <c r="I33" s="410"/>
      <c r="J33" s="410"/>
      <c r="K33" s="410"/>
      <c r="L33" s="410"/>
      <c r="M33" s="410"/>
      <c r="N33" s="410"/>
      <c r="O33" s="9"/>
    </row>
    <row r="34" spans="1:15" ht="14.45">
      <c r="A34" s="3"/>
      <c r="O34" s="9"/>
    </row>
    <row r="35" spans="1:15" ht="14.45">
      <c r="A35" s="3"/>
      <c r="B35" s="160" t="str">
        <f>'Budget template'!B103</f>
        <v>F. ÉVALUATION DU SUIVI ET LEÇONS APPRISES (MONITORING EVALUATION &amp; LESSONS LEARNED)</v>
      </c>
      <c r="O35" s="9"/>
    </row>
    <row r="36" spans="1:15" ht="141.94999999999999" customHeight="1">
      <c r="A36" s="3"/>
      <c r="C36" s="410" t="s">
        <v>16</v>
      </c>
      <c r="D36" s="410"/>
      <c r="E36" s="410"/>
      <c r="F36" s="410"/>
      <c r="G36" s="410"/>
      <c r="H36" s="410"/>
      <c r="I36" s="410"/>
      <c r="J36" s="410"/>
      <c r="K36" s="410"/>
      <c r="L36" s="410"/>
      <c r="M36" s="410"/>
      <c r="N36" s="410"/>
      <c r="O36" s="9"/>
    </row>
    <row r="37" spans="1:15" ht="18.600000000000001" customHeight="1">
      <c r="A37" s="3"/>
      <c r="O37" s="9"/>
    </row>
    <row r="38" spans="1:15" ht="14.45">
      <c r="A38" s="3"/>
      <c r="B38" s="160" t="str">
        <f>'Budget template'!B114</f>
        <v>G. RENFORCEMENTS DES CAPACITES (CAPACITY BUILDING)</v>
      </c>
      <c r="O38" s="9"/>
    </row>
    <row r="39" spans="1:15" ht="84.95" customHeight="1">
      <c r="A39" s="3"/>
      <c r="C39" s="410" t="s">
        <v>17</v>
      </c>
      <c r="D39" s="410"/>
      <c r="E39" s="410"/>
      <c r="F39" s="410"/>
      <c r="G39" s="410"/>
      <c r="H39" s="410"/>
      <c r="I39" s="410"/>
      <c r="J39" s="410"/>
      <c r="K39" s="410"/>
      <c r="L39" s="410"/>
      <c r="M39" s="410"/>
      <c r="N39" s="410"/>
      <c r="O39" s="9"/>
    </row>
    <row r="40" spans="1:15" ht="16.5" customHeight="1">
      <c r="A40" s="3"/>
      <c r="C40" s="45"/>
      <c r="D40" s="45"/>
      <c r="E40" s="45"/>
      <c r="F40" s="45"/>
      <c r="G40" s="45"/>
      <c r="H40" s="45"/>
      <c r="I40" s="45"/>
      <c r="J40" s="45"/>
      <c r="K40" s="45"/>
      <c r="L40" s="45"/>
      <c r="M40" s="45"/>
      <c r="N40" s="45"/>
      <c r="O40" s="9"/>
    </row>
    <row r="41" spans="1:15" ht="14.45">
      <c r="A41" s="3"/>
      <c r="B41" s="160" t="s">
        <v>18</v>
      </c>
      <c r="O41" s="9"/>
    </row>
    <row r="42" spans="1:15" ht="63.6" customHeight="1">
      <c r="A42" s="3"/>
      <c r="C42" s="412" t="s">
        <v>19</v>
      </c>
      <c r="D42" s="412"/>
      <c r="E42" s="412"/>
      <c r="F42" s="412"/>
      <c r="G42" s="412"/>
      <c r="H42" s="412"/>
      <c r="I42" s="412"/>
      <c r="J42" s="412"/>
      <c r="K42" s="412"/>
      <c r="L42" s="412"/>
      <c r="M42" s="412"/>
      <c r="N42" s="412"/>
      <c r="O42" s="9"/>
    </row>
    <row r="43" spans="1:15" ht="14.45">
      <c r="A43" s="3"/>
      <c r="O43" s="9"/>
    </row>
    <row r="44" spans="1:15" ht="14.45">
      <c r="A44" s="3"/>
      <c r="B44" t="s">
        <v>20</v>
      </c>
      <c r="O44" s="9"/>
    </row>
    <row r="45" spans="1:15" ht="14.45">
      <c r="A45" s="3"/>
      <c r="B45" s="160" t="str">
        <f>Data!F3</f>
        <v>Direct à Benef</v>
      </c>
      <c r="O45" s="9"/>
    </row>
    <row r="46" spans="1:15" ht="65.099999999999994" customHeight="1">
      <c r="A46" s="3"/>
      <c r="C46" s="410" t="s">
        <v>21</v>
      </c>
      <c r="D46" s="410"/>
      <c r="E46" s="410"/>
      <c r="F46" s="410"/>
      <c r="G46" s="410"/>
      <c r="H46" s="410"/>
      <c r="I46" s="410"/>
      <c r="J46" s="410"/>
      <c r="K46" s="410"/>
      <c r="L46" s="410"/>
      <c r="M46" s="410"/>
      <c r="N46" s="410"/>
      <c r="O46" s="9"/>
    </row>
    <row r="47" spans="1:15" ht="14.45">
      <c r="A47" s="3"/>
      <c r="B47" s="160" t="str">
        <f>Data!F4</f>
        <v>Autres Couts des Activités</v>
      </c>
      <c r="O47" s="9"/>
    </row>
    <row r="48" spans="1:15" ht="35.1" customHeight="1">
      <c r="A48" s="3"/>
      <c r="C48" s="410" t="s">
        <v>22</v>
      </c>
      <c r="D48" s="410"/>
      <c r="E48" s="410"/>
      <c r="F48" s="410"/>
      <c r="G48" s="410"/>
      <c r="H48" s="410"/>
      <c r="I48" s="410"/>
      <c r="J48" s="410"/>
      <c r="K48" s="410"/>
      <c r="L48" s="410"/>
      <c r="M48" s="410"/>
      <c r="N48" s="410"/>
      <c r="O48" s="9"/>
    </row>
    <row r="49" spans="1:15" ht="14.45">
      <c r="A49" s="3"/>
      <c r="B49" s="160" t="str">
        <f>Data!F5</f>
        <v>MEAL</v>
      </c>
      <c r="O49" s="9"/>
    </row>
    <row r="50" spans="1:15" ht="14.45">
      <c r="A50" s="3"/>
      <c r="C50" t="s">
        <v>23</v>
      </c>
      <c r="O50" s="9"/>
    </row>
    <row r="51" spans="1:15" ht="14.45">
      <c r="A51" s="3"/>
      <c r="B51" s="160" t="str">
        <f>Data!F6</f>
        <v>Soutien</v>
      </c>
      <c r="O51" s="9"/>
    </row>
    <row r="52" spans="1:15" ht="14.45">
      <c r="A52" s="3"/>
      <c r="C52" t="s">
        <v>24</v>
      </c>
      <c r="O52" s="9"/>
    </row>
    <row r="53" spans="1:15" ht="14.45">
      <c r="A53" s="3"/>
      <c r="B53" s="160" t="str">
        <f>Data!F7</f>
        <v>Renforcement des cap.</v>
      </c>
      <c r="O53" s="9"/>
    </row>
    <row r="54" spans="1:15" ht="14.45">
      <c r="A54" s="3"/>
      <c r="C54" t="s">
        <v>23</v>
      </c>
      <c r="O54" s="9"/>
    </row>
    <row r="55" spans="1:15" ht="14.45">
      <c r="A55" s="3"/>
      <c r="O55" s="9"/>
    </row>
    <row r="56" spans="1:15" ht="14.45">
      <c r="A56" s="3"/>
      <c r="O56" s="9"/>
    </row>
    <row r="57" spans="1:15" ht="30.6" customHeight="1">
      <c r="A57" s="3"/>
      <c r="B57" s="410" t="s">
        <v>25</v>
      </c>
      <c r="C57" s="410"/>
      <c r="D57" s="410"/>
      <c r="E57" s="410"/>
      <c r="F57" s="410"/>
      <c r="G57" s="410"/>
      <c r="H57" s="410"/>
      <c r="I57" s="410"/>
      <c r="J57" s="410"/>
      <c r="K57" s="410"/>
      <c r="L57" s="410"/>
      <c r="M57" s="410"/>
      <c r="N57" s="410"/>
      <c r="O57" s="9"/>
    </row>
    <row r="58" spans="1:15" ht="14.45">
      <c r="A58" s="3"/>
      <c r="B58" s="402" t="str" cm="1">
        <f t="array" ref="B58:B66">Data!J2:J10</f>
        <v>Secteur</v>
      </c>
      <c r="O58" s="9"/>
    </row>
    <row r="59" spans="1:15" ht="14.45">
      <c r="A59" s="3"/>
      <c r="B59" s="160" t="str">
        <v>Assistance monétaire (cash)</v>
      </c>
      <c r="O59" s="9"/>
    </row>
    <row r="60" spans="1:15" ht="14.45">
      <c r="A60" s="3"/>
      <c r="B60" s="160" t="str">
        <v>Sécurité alimentaire</v>
      </c>
      <c r="O60" s="9"/>
    </row>
    <row r="61" spans="1:15" ht="14.65" customHeight="1">
      <c r="B61" s="160" t="str">
        <v>Protection</v>
      </c>
      <c r="O61" s="9"/>
    </row>
    <row r="62" spans="1:15" ht="14.65" customHeight="1">
      <c r="B62" s="160" t="str">
        <v>Santé</v>
      </c>
      <c r="O62" s="9"/>
    </row>
    <row r="63" spans="1:15" ht="14.65" customHeight="1">
      <c r="B63" s="160" t="str">
        <v>Nutrition</v>
      </c>
      <c r="O63" s="9"/>
    </row>
    <row r="64" spans="1:15" ht="14.65" customHeight="1">
      <c r="B64" s="160" t="str">
        <v>Eau, Assainissement et Hygiène (WASH)</v>
      </c>
      <c r="O64" s="9"/>
    </row>
    <row r="65" spans="1:15" ht="14.65" customHeight="1">
      <c r="B65" s="160" t="str">
        <v>Autres</v>
      </c>
      <c r="O65" s="9"/>
    </row>
    <row r="66" spans="1:15" ht="14.65" customHeight="1">
      <c r="B66" s="160" t="str">
        <v>Appui général</v>
      </c>
      <c r="O66" s="9"/>
    </row>
    <row r="67" spans="1:15" ht="14.65" customHeight="1">
      <c r="O67" s="9"/>
    </row>
    <row r="68" spans="1:15" ht="14.65" customHeight="1" thickBot="1">
      <c r="A68" s="10"/>
      <c r="B68" s="10"/>
      <c r="C68" s="10"/>
      <c r="D68" s="10"/>
      <c r="E68" s="10"/>
      <c r="F68" s="10"/>
      <c r="G68" s="10"/>
      <c r="H68" s="10"/>
      <c r="I68" s="10"/>
      <c r="J68" s="10"/>
      <c r="K68" s="10"/>
      <c r="L68" s="10"/>
      <c r="M68" s="10"/>
      <c r="N68" s="10"/>
      <c r="O68" s="11"/>
    </row>
    <row r="69" spans="1:15" ht="14.65" customHeight="1" thickTop="1"/>
  </sheetData>
  <mergeCells count="17">
    <mergeCell ref="B2:N3"/>
    <mergeCell ref="B7:N7"/>
    <mergeCell ref="B9:N9"/>
    <mergeCell ref="B11:N11"/>
    <mergeCell ref="B14:N14"/>
    <mergeCell ref="B17:N17"/>
    <mergeCell ref="B57:N57"/>
    <mergeCell ref="C46:N46"/>
    <mergeCell ref="C48:N48"/>
    <mergeCell ref="C39:N39"/>
    <mergeCell ref="C36:N36"/>
    <mergeCell ref="C33:N33"/>
    <mergeCell ref="C30:N30"/>
    <mergeCell ref="C27:N27"/>
    <mergeCell ref="C24:N24"/>
    <mergeCell ref="C21:N21"/>
    <mergeCell ref="C42:N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6FCE2-B5B8-459C-91D6-4AD1354890A8}">
  <sheetPr>
    <tabColor theme="5" tint="0.79998168889431442"/>
  </sheetPr>
  <dimension ref="A1:BL128"/>
  <sheetViews>
    <sheetView topLeftCell="A6" zoomScaleNormal="100" workbookViewId="0">
      <selection activeCell="B14" sqref="B14"/>
    </sheetView>
  </sheetViews>
  <sheetFormatPr defaultColWidth="11.42578125" defaultRowHeight="15" customHeight="1" outlineLevelRow="1"/>
  <cols>
    <col min="1" max="1" width="2.5703125" style="16" customWidth="1"/>
    <col min="2" max="2" width="10.140625" style="16" customWidth="1"/>
    <col min="3" max="3" width="11.28515625" style="16" bestFit="1" customWidth="1"/>
    <col min="4" max="4" width="19.42578125" style="16" customWidth="1"/>
    <col min="5" max="5" width="49.28515625" style="16" customWidth="1"/>
    <col min="6" max="6" width="13.5703125" style="16" customWidth="1"/>
    <col min="7" max="7" width="14.140625" style="16" customWidth="1"/>
    <col min="8" max="8" width="9.140625" style="16" bestFit="1" customWidth="1"/>
    <col min="9" max="9" width="9.42578125" style="16" bestFit="1" customWidth="1"/>
    <col min="10" max="10" width="10.5703125" style="16" customWidth="1"/>
    <col min="11" max="11" width="13" style="16" customWidth="1"/>
    <col min="12" max="12" width="20" style="16" customWidth="1"/>
    <col min="13" max="13" width="3.140625" style="16" customWidth="1"/>
    <col min="14" max="16" width="9.7109375" style="16" customWidth="1"/>
    <col min="17" max="17" width="10.28515625" style="393" customWidth="1"/>
    <col min="18" max="56" width="9.7109375" style="16" hidden="1" customWidth="1"/>
    <col min="57" max="57" width="4.42578125" style="16" hidden="1" customWidth="1"/>
    <col min="58" max="59" width="9.7109375" style="16" hidden="1" customWidth="1"/>
    <col min="60" max="60" width="4" style="16" hidden="1" customWidth="1"/>
    <col min="61" max="63" width="9.7109375" style="16" hidden="1" customWidth="1"/>
    <col min="64" max="64" width="82.85546875" style="39" customWidth="1"/>
    <col min="65" max="65" width="4.7109375" style="16" customWidth="1"/>
    <col min="66" max="16384" width="11.42578125" style="16"/>
  </cols>
  <sheetData>
    <row r="1" spans="1:64" thickBot="1">
      <c r="A1" s="13"/>
      <c r="B1" s="13"/>
      <c r="C1" s="13"/>
      <c r="F1" s="13"/>
      <c r="G1" s="13"/>
      <c r="H1" s="13"/>
      <c r="I1" s="13"/>
      <c r="J1" s="13"/>
      <c r="K1" s="13"/>
      <c r="L1" s="13"/>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5"/>
      <c r="BH1" s="14"/>
      <c r="BI1" s="14"/>
      <c r="BJ1" s="15"/>
    </row>
    <row r="2" spans="1:64" ht="14.45" customHeight="1" thickBot="1">
      <c r="A2" s="13"/>
      <c r="B2" s="438" t="s">
        <v>26</v>
      </c>
      <c r="C2" s="439"/>
      <c r="D2" s="440"/>
      <c r="E2" s="441"/>
      <c r="F2" s="351" t="str">
        <f>Data!F3</f>
        <v>Direct à Benef</v>
      </c>
      <c r="G2" s="352">
        <f>SUMIF(C:C,F2,L:L)</f>
        <v>0</v>
      </c>
      <c r="H2" s="390" t="str">
        <f>IFERROR(G2/SUM($G$2:$G$6),"")</f>
        <v/>
      </c>
      <c r="I2" s="13"/>
      <c r="J2" s="442" t="str">
        <f>Data!J3</f>
        <v>Assistance monétaire (cash)</v>
      </c>
      <c r="K2" s="442"/>
      <c r="L2" s="389">
        <f t="shared" ref="L2:L8" si="0">SUMIF(D:D,J2,L:L)</f>
        <v>0</v>
      </c>
      <c r="Q2" s="408"/>
      <c r="V2" s="14"/>
      <c r="W2" s="14"/>
      <c r="X2" s="14"/>
      <c r="Y2" s="14"/>
      <c r="Z2" s="18"/>
      <c r="AA2" s="14"/>
      <c r="AB2" s="14"/>
      <c r="AC2" s="18"/>
      <c r="AD2" s="14"/>
      <c r="AE2" s="14"/>
      <c r="AF2" s="18"/>
      <c r="AG2" s="14"/>
      <c r="AH2" s="14"/>
      <c r="AI2" s="18"/>
      <c r="AJ2" s="14"/>
      <c r="AK2" s="14"/>
      <c r="AL2" s="18"/>
      <c r="AM2" s="14"/>
      <c r="AN2" s="14"/>
      <c r="AO2" s="18"/>
      <c r="AP2" s="14"/>
      <c r="AQ2" s="14"/>
      <c r="AR2" s="18"/>
      <c r="AS2" s="14"/>
      <c r="AT2" s="14"/>
      <c r="AU2" s="18"/>
      <c r="AV2" s="14"/>
      <c r="AW2" s="14"/>
      <c r="AX2" s="18"/>
      <c r="AY2" s="14"/>
      <c r="AZ2" s="14"/>
      <c r="BA2" s="18"/>
      <c r="BB2" s="14"/>
      <c r="BC2" s="14"/>
      <c r="BD2" s="14"/>
      <c r="BE2" s="14"/>
      <c r="BF2" s="14"/>
      <c r="BG2" s="15"/>
      <c r="BH2" s="14"/>
      <c r="BI2" s="14"/>
      <c r="BJ2" s="15"/>
    </row>
    <row r="3" spans="1:64" ht="15" customHeight="1">
      <c r="A3" s="13"/>
      <c r="B3" s="373" t="s">
        <v>27</v>
      </c>
      <c r="C3" s="373"/>
      <c r="D3" s="382"/>
      <c r="E3" s="372"/>
      <c r="F3" s="351" t="str">
        <f>Data!F4</f>
        <v>Autres Couts des Activités</v>
      </c>
      <c r="G3" s="352">
        <f>SUMIF(C:C,F3,L:L)</f>
        <v>0</v>
      </c>
      <c r="H3" s="390" t="str">
        <f t="shared" ref="H3:H6" si="1">IFERROR(G3/SUM($G$2:$G$6),"")</f>
        <v/>
      </c>
      <c r="I3" s="13"/>
      <c r="J3" s="442" t="str">
        <f>Data!J4</f>
        <v>Sécurité alimentaire</v>
      </c>
      <c r="K3" s="442"/>
      <c r="L3" s="389">
        <f t="shared" si="0"/>
        <v>0</v>
      </c>
      <c r="Q3" s="408"/>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5"/>
      <c r="BH3" s="14"/>
      <c r="BI3" s="14"/>
      <c r="BJ3" s="15"/>
    </row>
    <row r="4" spans="1:64" ht="14.45">
      <c r="A4" s="13"/>
      <c r="B4" s="373" t="s">
        <v>28</v>
      </c>
      <c r="C4" s="373"/>
      <c r="D4" s="382"/>
      <c r="E4" s="372"/>
      <c r="F4" s="351" t="str">
        <f>Data!F5</f>
        <v>MEAL</v>
      </c>
      <c r="G4" s="352">
        <f>SUMIF(C:C,F4,L:L)</f>
        <v>0</v>
      </c>
      <c r="H4" s="390" t="str">
        <f t="shared" si="1"/>
        <v/>
      </c>
      <c r="I4" s="13"/>
      <c r="J4" s="442" t="str">
        <f>Data!J5</f>
        <v>Protection</v>
      </c>
      <c r="K4" s="442"/>
      <c r="L4" s="389">
        <f t="shared" si="0"/>
        <v>0</v>
      </c>
      <c r="Q4" s="408"/>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5"/>
      <c r="BH4" s="14"/>
      <c r="BI4" s="14"/>
      <c r="BJ4" s="15"/>
    </row>
    <row r="5" spans="1:64" thickBot="1">
      <c r="A5" s="13"/>
      <c r="B5" s="35"/>
      <c r="C5" s="380"/>
      <c r="D5" s="371"/>
      <c r="E5" s="372"/>
      <c r="F5" s="351" t="str">
        <f>Data!F6</f>
        <v>Soutien</v>
      </c>
      <c r="G5" s="352">
        <f>SUMIF(C:C,F5,L:L)</f>
        <v>0</v>
      </c>
      <c r="H5" s="390" t="str">
        <f t="shared" si="1"/>
        <v/>
      </c>
      <c r="I5" s="35"/>
      <c r="J5" s="442" t="str">
        <f>Data!J6</f>
        <v>Santé</v>
      </c>
      <c r="K5" s="442"/>
      <c r="L5" s="389">
        <f t="shared" si="0"/>
        <v>0</v>
      </c>
      <c r="Q5" s="408"/>
      <c r="S5" s="13"/>
      <c r="T5" s="13"/>
      <c r="U5" s="13"/>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5"/>
      <c r="BH5" s="14"/>
      <c r="BI5" s="14"/>
      <c r="BJ5" s="15"/>
    </row>
    <row r="6" spans="1:64" ht="15" customHeight="1">
      <c r="A6" s="13"/>
      <c r="B6" s="428" t="s">
        <v>29</v>
      </c>
      <c r="C6" s="428"/>
      <c r="D6" s="400">
        <f>L128</f>
        <v>0</v>
      </c>
      <c r="E6" s="372"/>
      <c r="F6" s="351" t="str">
        <f>Data!F7</f>
        <v>Renforcement des cap.</v>
      </c>
      <c r="G6" s="352">
        <f>SUMIF(C:C,F6,L:L)</f>
        <v>0</v>
      </c>
      <c r="H6" s="390" t="str">
        <f t="shared" si="1"/>
        <v/>
      </c>
      <c r="I6" s="14"/>
      <c r="J6" s="442" t="str">
        <f>Data!J7</f>
        <v>Nutrition</v>
      </c>
      <c r="K6" s="442"/>
      <c r="L6" s="389">
        <f t="shared" si="0"/>
        <v>0</v>
      </c>
      <c r="M6" s="13"/>
      <c r="N6" s="14"/>
      <c r="O6" s="14"/>
      <c r="P6" s="14"/>
      <c r="Q6" s="408"/>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432" t="s">
        <v>30</v>
      </c>
      <c r="BD6" s="433"/>
      <c r="BE6" s="14"/>
      <c r="BF6" s="432" t="s">
        <v>31</v>
      </c>
      <c r="BG6" s="433"/>
      <c r="BH6" s="14"/>
      <c r="BI6" s="432" t="s">
        <v>32</v>
      </c>
      <c r="BJ6" s="433"/>
    </row>
    <row r="7" spans="1:64" ht="15" customHeight="1">
      <c r="A7" s="13"/>
      <c r="B7" s="428" t="s">
        <v>33</v>
      </c>
      <c r="C7" s="428"/>
      <c r="D7" s="401">
        <f>N128</f>
        <v>0</v>
      </c>
      <c r="E7" s="381" t="str">
        <f>IFERROR(D7/D6," ")</f>
        <v xml:space="preserve"> </v>
      </c>
      <c r="I7" s="14"/>
      <c r="J7" s="442" t="str">
        <f>Data!J8</f>
        <v>Eau, Assainissement et Hygiène (WASH)</v>
      </c>
      <c r="K7" s="442"/>
      <c r="L7" s="389">
        <f t="shared" si="0"/>
        <v>0</v>
      </c>
      <c r="M7" s="13"/>
      <c r="N7" s="14"/>
      <c r="O7" s="14"/>
      <c r="P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434"/>
      <c r="BD7" s="435"/>
      <c r="BE7" s="14"/>
      <c r="BF7" s="434"/>
      <c r="BG7" s="435"/>
      <c r="BH7" s="14"/>
      <c r="BI7" s="434"/>
      <c r="BJ7" s="435"/>
      <c r="BL7" s="391"/>
    </row>
    <row r="8" spans="1:64" ht="15" customHeight="1">
      <c r="A8" s="13"/>
      <c r="B8" s="428" t="s">
        <v>34</v>
      </c>
      <c r="C8" s="428"/>
      <c r="D8" s="401">
        <f>O128</f>
        <v>0</v>
      </c>
      <c r="E8" s="381" t="str">
        <f>IFERROR(D8/D7," ")</f>
        <v xml:space="preserve"> </v>
      </c>
      <c r="I8" s="14"/>
      <c r="J8" s="442" t="str">
        <f>Data!J9</f>
        <v>Autres</v>
      </c>
      <c r="K8" s="442"/>
      <c r="L8" s="389">
        <f t="shared" si="0"/>
        <v>0</v>
      </c>
      <c r="M8" s="13"/>
      <c r="N8" s="14"/>
      <c r="O8" s="14"/>
      <c r="P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434"/>
      <c r="BD8" s="435"/>
      <c r="BE8" s="14"/>
      <c r="BF8" s="434"/>
      <c r="BG8" s="435"/>
      <c r="BH8" s="14"/>
      <c r="BI8" s="434"/>
      <c r="BJ8" s="435"/>
      <c r="BL8" s="391"/>
    </row>
    <row r="9" spans="1:64" ht="15" customHeight="1" thickBot="1">
      <c r="A9" s="13"/>
      <c r="B9" s="428" t="s">
        <v>35</v>
      </c>
      <c r="C9" s="428"/>
      <c r="D9" s="401">
        <f>P128</f>
        <v>0</v>
      </c>
      <c r="E9" s="381" t="str">
        <f>IFERROR(D9/D8," ")</f>
        <v xml:space="preserve"> </v>
      </c>
      <c r="I9" s="14"/>
      <c r="J9" s="14"/>
      <c r="K9" s="36"/>
      <c r="L9" s="13"/>
      <c r="M9" s="13"/>
      <c r="N9" s="14"/>
      <c r="O9" s="14"/>
      <c r="P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434"/>
      <c r="BD9" s="435"/>
      <c r="BE9" s="14"/>
      <c r="BF9" s="434"/>
      <c r="BG9" s="435"/>
      <c r="BH9" s="14"/>
      <c r="BI9" s="434"/>
      <c r="BJ9" s="435"/>
      <c r="BL9" s="391"/>
    </row>
    <row r="10" spans="1:64" thickBot="1">
      <c r="A10" s="13"/>
      <c r="D10" s="13"/>
      <c r="E10" s="13"/>
      <c r="F10" s="13"/>
      <c r="G10" s="13"/>
      <c r="H10" s="13"/>
      <c r="I10" s="13"/>
      <c r="J10" s="13"/>
      <c r="K10" s="13"/>
      <c r="L10" s="13"/>
      <c r="M10" s="13"/>
      <c r="N10" s="425" t="s">
        <v>36</v>
      </c>
      <c r="O10" s="425"/>
      <c r="P10" s="425"/>
      <c r="R10" s="429" t="s">
        <v>37</v>
      </c>
      <c r="S10" s="430"/>
      <c r="T10" s="431"/>
      <c r="U10" s="429" t="s">
        <v>38</v>
      </c>
      <c r="V10" s="430"/>
      <c r="W10" s="431"/>
      <c r="X10" s="429" t="s">
        <v>39</v>
      </c>
      <c r="Y10" s="430"/>
      <c r="Z10" s="431"/>
      <c r="AA10" s="429" t="s">
        <v>40</v>
      </c>
      <c r="AB10" s="430"/>
      <c r="AC10" s="431"/>
      <c r="AD10" s="429" t="s">
        <v>41</v>
      </c>
      <c r="AE10" s="430"/>
      <c r="AF10" s="431"/>
      <c r="AG10" s="429" t="s">
        <v>42</v>
      </c>
      <c r="AH10" s="430"/>
      <c r="AI10" s="431"/>
      <c r="AJ10" s="429" t="s">
        <v>43</v>
      </c>
      <c r="AK10" s="430"/>
      <c r="AL10" s="431"/>
      <c r="AM10" s="429" t="s">
        <v>44</v>
      </c>
      <c r="AN10" s="430"/>
      <c r="AO10" s="431"/>
      <c r="AP10" s="429" t="s">
        <v>45</v>
      </c>
      <c r="AQ10" s="430"/>
      <c r="AR10" s="431"/>
      <c r="AS10" s="429" t="s">
        <v>46</v>
      </c>
      <c r="AT10" s="430"/>
      <c r="AU10" s="431"/>
      <c r="AV10" s="429" t="s">
        <v>47</v>
      </c>
      <c r="AW10" s="430"/>
      <c r="AX10" s="431"/>
      <c r="AY10" s="429" t="s">
        <v>48</v>
      </c>
      <c r="AZ10" s="430"/>
      <c r="BA10" s="431"/>
      <c r="BB10" s="13"/>
      <c r="BC10" s="436"/>
      <c r="BD10" s="437"/>
      <c r="BE10" s="13"/>
      <c r="BF10" s="436"/>
      <c r="BG10" s="437"/>
      <c r="BH10" s="13"/>
      <c r="BI10" s="436"/>
      <c r="BJ10" s="437"/>
      <c r="BL10" s="426" t="s">
        <v>49</v>
      </c>
    </row>
    <row r="11" spans="1:64" s="39" customFormat="1" ht="26.1" customHeight="1" thickBot="1">
      <c r="A11" s="374"/>
      <c r="B11" s="384" t="s">
        <v>50</v>
      </c>
      <c r="C11" s="385" t="s">
        <v>51</v>
      </c>
      <c r="D11" s="385" t="s">
        <v>52</v>
      </c>
      <c r="E11" s="385" t="s">
        <v>53</v>
      </c>
      <c r="F11" s="385" t="s">
        <v>54</v>
      </c>
      <c r="G11" s="385" t="s">
        <v>55</v>
      </c>
      <c r="H11" s="385" t="s">
        <v>56</v>
      </c>
      <c r="I11" s="385" t="s">
        <v>57</v>
      </c>
      <c r="J11" s="385" t="s">
        <v>58</v>
      </c>
      <c r="K11" s="385" t="s">
        <v>59</v>
      </c>
      <c r="L11" s="386" t="s">
        <v>60</v>
      </c>
      <c r="M11" s="374"/>
      <c r="N11" s="375" t="s">
        <v>61</v>
      </c>
      <c r="O11" s="375" t="s">
        <v>62</v>
      </c>
      <c r="P11" s="375" t="s">
        <v>63</v>
      </c>
      <c r="Q11" s="392"/>
      <c r="R11" s="375" cm="1">
        <f t="array" ref="R11:BA11">EDATE(D3,_xlfn.SEQUENCE(1,36,0))</f>
        <v>0</v>
      </c>
      <c r="S11" s="375">
        <v>31</v>
      </c>
      <c r="T11" s="375">
        <v>60</v>
      </c>
      <c r="U11" s="375">
        <v>91</v>
      </c>
      <c r="V11" s="376">
        <v>121</v>
      </c>
      <c r="W11" s="377">
        <v>152</v>
      </c>
      <c r="X11" s="375">
        <v>182</v>
      </c>
      <c r="Y11" s="376">
        <v>213</v>
      </c>
      <c r="Z11" s="377">
        <v>244</v>
      </c>
      <c r="AA11" s="375">
        <v>274</v>
      </c>
      <c r="AB11" s="376">
        <v>305</v>
      </c>
      <c r="AC11" s="377">
        <v>335</v>
      </c>
      <c r="AD11" s="375">
        <v>366</v>
      </c>
      <c r="AE11" s="376">
        <v>397</v>
      </c>
      <c r="AF11" s="377">
        <v>425</v>
      </c>
      <c r="AG11" s="375">
        <v>456</v>
      </c>
      <c r="AH11" s="376">
        <v>486</v>
      </c>
      <c r="AI11" s="377">
        <v>517</v>
      </c>
      <c r="AJ11" s="375">
        <v>547</v>
      </c>
      <c r="AK11" s="376">
        <v>578</v>
      </c>
      <c r="AL11" s="377">
        <v>609</v>
      </c>
      <c r="AM11" s="375">
        <v>639</v>
      </c>
      <c r="AN11" s="376">
        <v>670</v>
      </c>
      <c r="AO11" s="377">
        <v>700</v>
      </c>
      <c r="AP11" s="375">
        <v>731</v>
      </c>
      <c r="AQ11" s="376">
        <v>762</v>
      </c>
      <c r="AR11" s="377">
        <v>790</v>
      </c>
      <c r="AS11" s="375">
        <v>821</v>
      </c>
      <c r="AT11" s="376">
        <v>851</v>
      </c>
      <c r="AU11" s="377">
        <v>882</v>
      </c>
      <c r="AV11" s="375">
        <v>912</v>
      </c>
      <c r="AW11" s="376">
        <v>943</v>
      </c>
      <c r="AX11" s="377">
        <v>974</v>
      </c>
      <c r="AY11" s="375">
        <v>1004</v>
      </c>
      <c r="AZ11" s="376">
        <v>1035</v>
      </c>
      <c r="BA11" s="377">
        <v>1065</v>
      </c>
      <c r="BB11" s="374"/>
      <c r="BC11" s="378" t="s">
        <v>64</v>
      </c>
      <c r="BD11" s="379" t="s">
        <v>65</v>
      </c>
      <c r="BE11" s="374"/>
      <c r="BF11" s="378" t="s">
        <v>64</v>
      </c>
      <c r="BG11" s="379" t="s">
        <v>65</v>
      </c>
      <c r="BH11" s="374"/>
      <c r="BI11" s="378" t="s">
        <v>64</v>
      </c>
      <c r="BJ11" s="379" t="s">
        <v>65</v>
      </c>
      <c r="BL11" s="427"/>
    </row>
    <row r="12" spans="1:64" s="39" customFormat="1" ht="36.6" customHeight="1" thickBot="1">
      <c r="A12" s="374"/>
      <c r="B12" s="384" t="s">
        <v>66</v>
      </c>
      <c r="C12" s="385" t="s">
        <v>51</v>
      </c>
      <c r="D12" s="385" t="s">
        <v>67</v>
      </c>
      <c r="E12" s="385" t="s">
        <v>53</v>
      </c>
      <c r="F12" s="385" t="s">
        <v>68</v>
      </c>
      <c r="G12" s="385" t="s">
        <v>55</v>
      </c>
      <c r="H12" s="385"/>
      <c r="I12" s="385" t="s">
        <v>57</v>
      </c>
      <c r="J12" s="385" t="s">
        <v>69</v>
      </c>
      <c r="K12" s="385" t="s">
        <v>70</v>
      </c>
      <c r="L12" s="386" t="s">
        <v>71</v>
      </c>
      <c r="M12" s="374"/>
      <c r="N12" s="375" t="s">
        <v>72</v>
      </c>
      <c r="O12" s="375" t="s">
        <v>73</v>
      </c>
      <c r="P12" s="375" t="s">
        <v>74</v>
      </c>
      <c r="Q12" s="392"/>
      <c r="R12" s="375"/>
      <c r="S12" s="376"/>
      <c r="T12" s="377"/>
      <c r="U12" s="375"/>
      <c r="V12" s="376"/>
      <c r="W12" s="377"/>
      <c r="X12" s="375"/>
      <c r="Y12" s="376"/>
      <c r="Z12" s="377"/>
      <c r="AA12" s="375"/>
      <c r="AB12" s="376"/>
      <c r="AC12" s="377"/>
      <c r="AD12" s="375"/>
      <c r="AE12" s="376"/>
      <c r="AF12" s="377"/>
      <c r="AG12" s="375"/>
      <c r="AH12" s="376"/>
      <c r="AI12" s="377"/>
      <c r="AJ12" s="375"/>
      <c r="AK12" s="376"/>
      <c r="AL12" s="377"/>
      <c r="AM12" s="375"/>
      <c r="AN12" s="376"/>
      <c r="AO12" s="377"/>
      <c r="AP12" s="375"/>
      <c r="AQ12" s="376"/>
      <c r="AR12" s="377"/>
      <c r="AS12" s="375"/>
      <c r="AT12" s="376"/>
      <c r="AU12" s="377"/>
      <c r="AV12" s="375"/>
      <c r="AW12" s="376"/>
      <c r="AX12" s="377"/>
      <c r="AY12" s="375"/>
      <c r="AZ12" s="376"/>
      <c r="BA12" s="377"/>
      <c r="BB12" s="374"/>
      <c r="BC12" s="378"/>
      <c r="BD12" s="379"/>
      <c r="BE12" s="374"/>
      <c r="BF12" s="378"/>
      <c r="BG12" s="379"/>
      <c r="BH12" s="374"/>
      <c r="BI12" s="378"/>
      <c r="BJ12" s="379"/>
      <c r="BL12" s="370" t="s">
        <v>75</v>
      </c>
    </row>
    <row r="13" spans="1:64" ht="15" customHeight="1" thickBot="1">
      <c r="A13" s="13"/>
      <c r="B13" s="388" t="s">
        <v>76</v>
      </c>
      <c r="C13" s="387"/>
      <c r="D13" s="387"/>
      <c r="E13" s="387"/>
      <c r="F13" s="387"/>
      <c r="G13" s="387"/>
      <c r="H13" s="387"/>
      <c r="I13" s="387"/>
      <c r="J13" s="387"/>
      <c r="K13" s="387"/>
      <c r="L13" s="348">
        <f>SUM(L14:L23)</f>
        <v>0</v>
      </c>
      <c r="M13" s="20"/>
      <c r="N13" s="348">
        <f t="shared" ref="N13:P13" si="2">SUM(N14:N23)</f>
        <v>0</v>
      </c>
      <c r="O13" s="348">
        <f t="shared" si="2"/>
        <v>0</v>
      </c>
      <c r="P13" s="348">
        <f t="shared" si="2"/>
        <v>0</v>
      </c>
      <c r="Q13" s="395" t="str">
        <f>IF((N13+O13+P13)=L13,"ok","Corriger la division")</f>
        <v>ok</v>
      </c>
      <c r="R13" s="175">
        <f t="shared" ref="R13:BC13" si="3">SUM(R14:R35)</f>
        <v>0</v>
      </c>
      <c r="S13" s="166">
        <f t="shared" si="3"/>
        <v>0</v>
      </c>
      <c r="T13" s="176">
        <f t="shared" si="3"/>
        <v>0</v>
      </c>
      <c r="U13" s="175">
        <f t="shared" si="3"/>
        <v>0</v>
      </c>
      <c r="V13" s="166">
        <f t="shared" si="3"/>
        <v>0</v>
      </c>
      <c r="W13" s="176">
        <f t="shared" si="3"/>
        <v>0</v>
      </c>
      <c r="X13" s="175">
        <f t="shared" si="3"/>
        <v>0</v>
      </c>
      <c r="Y13" s="166">
        <f t="shared" si="3"/>
        <v>0</v>
      </c>
      <c r="Z13" s="176">
        <f t="shared" si="3"/>
        <v>0</v>
      </c>
      <c r="AA13" s="175">
        <f t="shared" si="3"/>
        <v>0</v>
      </c>
      <c r="AB13" s="166">
        <f t="shared" si="3"/>
        <v>0</v>
      </c>
      <c r="AC13" s="176">
        <f t="shared" si="3"/>
        <v>0</v>
      </c>
      <c r="AD13" s="175">
        <f t="shared" si="3"/>
        <v>0</v>
      </c>
      <c r="AE13" s="166">
        <f t="shared" si="3"/>
        <v>0</v>
      </c>
      <c r="AF13" s="176">
        <f t="shared" si="3"/>
        <v>0</v>
      </c>
      <c r="AG13" s="175">
        <f t="shared" si="3"/>
        <v>0</v>
      </c>
      <c r="AH13" s="166">
        <f t="shared" si="3"/>
        <v>0</v>
      </c>
      <c r="AI13" s="176">
        <f t="shared" si="3"/>
        <v>0</v>
      </c>
      <c r="AJ13" s="175">
        <f t="shared" si="3"/>
        <v>0</v>
      </c>
      <c r="AK13" s="166">
        <f t="shared" si="3"/>
        <v>0</v>
      </c>
      <c r="AL13" s="176">
        <f t="shared" si="3"/>
        <v>0</v>
      </c>
      <c r="AM13" s="175">
        <f t="shared" si="3"/>
        <v>0</v>
      </c>
      <c r="AN13" s="166">
        <f t="shared" si="3"/>
        <v>0</v>
      </c>
      <c r="AO13" s="176">
        <f t="shared" si="3"/>
        <v>0</v>
      </c>
      <c r="AP13" s="175">
        <f t="shared" si="3"/>
        <v>0</v>
      </c>
      <c r="AQ13" s="166">
        <f t="shared" si="3"/>
        <v>0</v>
      </c>
      <c r="AR13" s="176">
        <f t="shared" si="3"/>
        <v>0</v>
      </c>
      <c r="AS13" s="175">
        <f t="shared" si="3"/>
        <v>0</v>
      </c>
      <c r="AT13" s="166">
        <f t="shared" si="3"/>
        <v>0</v>
      </c>
      <c r="AU13" s="176">
        <f t="shared" si="3"/>
        <v>0</v>
      </c>
      <c r="AV13" s="175">
        <f t="shared" si="3"/>
        <v>0</v>
      </c>
      <c r="AW13" s="166">
        <f t="shared" si="3"/>
        <v>0</v>
      </c>
      <c r="AX13" s="176">
        <f t="shared" si="3"/>
        <v>0</v>
      </c>
      <c r="AY13" s="175">
        <f t="shared" si="3"/>
        <v>0</v>
      </c>
      <c r="AZ13" s="166">
        <f t="shared" si="3"/>
        <v>0</v>
      </c>
      <c r="BA13" s="176">
        <f t="shared" si="3"/>
        <v>0</v>
      </c>
      <c r="BB13" s="13"/>
      <c r="BC13" s="21">
        <f t="shared" si="3"/>
        <v>0</v>
      </c>
      <c r="BD13" s="22">
        <f t="shared" ref="BD13:BD71" si="4">IFERROR(BC13/L13,0)</f>
        <v>0</v>
      </c>
      <c r="BE13" s="13"/>
      <c r="BF13" s="21">
        <f t="shared" ref="BF13" si="5">SUM(BF14:BF35)</f>
        <v>0</v>
      </c>
      <c r="BG13" s="22">
        <f>IFERROR(BF13/L13,0)</f>
        <v>0</v>
      </c>
      <c r="BH13" s="13"/>
      <c r="BI13" s="21">
        <f t="shared" ref="BI13" si="6">SUM(BI14:BI35)</f>
        <v>0</v>
      </c>
      <c r="BJ13" s="22">
        <f>IFERROR(BI13/L13,0)</f>
        <v>0</v>
      </c>
      <c r="BL13" s="40"/>
    </row>
    <row r="14" spans="1:64" ht="14.45">
      <c r="A14" s="13"/>
      <c r="B14" s="344" t="s">
        <v>77</v>
      </c>
      <c r="C14" s="329"/>
      <c r="D14" s="329"/>
      <c r="E14" s="329"/>
      <c r="F14" s="322"/>
      <c r="G14" s="302"/>
      <c r="H14" s="302"/>
      <c r="I14" s="302"/>
      <c r="J14" s="306"/>
      <c r="K14" s="332"/>
      <c r="L14" s="205">
        <f t="shared" ref="L14:L23" si="7">F14*H14*J14*K14</f>
        <v>0</v>
      </c>
      <c r="M14" s="13"/>
      <c r="N14" s="179"/>
      <c r="O14" s="179"/>
      <c r="P14" s="179"/>
      <c r="Q14" s="395" t="str">
        <f t="shared" ref="Q14:Q77" si="8">IF((N14+O14+P14)=L14,"ok","Corriger la division")</f>
        <v>ok</v>
      </c>
      <c r="R14" s="179"/>
      <c r="S14" s="168"/>
      <c r="T14" s="180"/>
      <c r="U14" s="179"/>
      <c r="V14" s="168"/>
      <c r="W14" s="180"/>
      <c r="X14" s="179"/>
      <c r="Y14" s="168">
        <f>L14</f>
        <v>0</v>
      </c>
      <c r="Z14" s="180"/>
      <c r="AA14" s="179"/>
      <c r="AB14" s="168"/>
      <c r="AC14" s="180"/>
      <c r="AD14" s="179"/>
      <c r="AE14" s="168"/>
      <c r="AF14" s="180"/>
      <c r="AG14" s="179"/>
      <c r="AH14" s="168"/>
      <c r="AI14" s="180"/>
      <c r="AJ14" s="179"/>
      <c r="AK14" s="168"/>
      <c r="AL14" s="180"/>
      <c r="AM14" s="179"/>
      <c r="AN14" s="168"/>
      <c r="AO14" s="180"/>
      <c r="AP14" s="179"/>
      <c r="AQ14" s="168"/>
      <c r="AR14" s="180"/>
      <c r="AS14" s="179"/>
      <c r="AT14" s="168"/>
      <c r="AU14" s="180"/>
      <c r="AV14" s="179"/>
      <c r="AW14" s="168"/>
      <c r="AX14" s="180"/>
      <c r="AY14" s="179"/>
      <c r="AZ14" s="168"/>
      <c r="BA14" s="180"/>
      <c r="BB14" s="13"/>
      <c r="BC14" s="26"/>
      <c r="BD14" s="27">
        <f t="shared" si="4"/>
        <v>0</v>
      </c>
      <c r="BE14" s="13"/>
      <c r="BF14" s="26">
        <f t="shared" ref="BF14:BF35" si="9">SUM(R14:BA14)</f>
        <v>0</v>
      </c>
      <c r="BG14" s="27">
        <f t="shared" ref="BG14:BG35" si="10">IFERROR(BF14/L14,0)</f>
        <v>0</v>
      </c>
      <c r="BH14" s="13"/>
      <c r="BI14" s="26">
        <f>BC14+BF14</f>
        <v>0</v>
      </c>
      <c r="BJ14" s="27">
        <f>IFERROR(BI14/L14,0)</f>
        <v>0</v>
      </c>
      <c r="BL14" s="57"/>
    </row>
    <row r="15" spans="1:64" ht="14.45">
      <c r="A15" s="13"/>
      <c r="B15" s="344" t="s">
        <v>78</v>
      </c>
      <c r="C15" s="267"/>
      <c r="D15" s="329"/>
      <c r="E15" s="329"/>
      <c r="F15" s="322"/>
      <c r="G15" s="302"/>
      <c r="H15" s="302"/>
      <c r="I15" s="302"/>
      <c r="J15" s="306"/>
      <c r="K15" s="332"/>
      <c r="L15" s="205">
        <f t="shared" si="7"/>
        <v>0</v>
      </c>
      <c r="M15" s="13"/>
      <c r="N15" s="179"/>
      <c r="O15" s="179"/>
      <c r="P15" s="179"/>
      <c r="Q15" s="395" t="str">
        <f t="shared" si="8"/>
        <v>ok</v>
      </c>
      <c r="R15" s="179"/>
      <c r="S15" s="168"/>
      <c r="T15" s="180"/>
      <c r="U15" s="179"/>
      <c r="V15" s="168"/>
      <c r="W15" s="180"/>
      <c r="X15" s="179"/>
      <c r="Y15" s="168"/>
      <c r="Z15" s="180"/>
      <c r="AA15" s="179"/>
      <c r="AB15" s="168"/>
      <c r="AC15" s="180"/>
      <c r="AD15" s="179"/>
      <c r="AE15" s="168"/>
      <c r="AF15" s="180"/>
      <c r="AG15" s="179"/>
      <c r="AH15" s="168"/>
      <c r="AI15" s="180"/>
      <c r="AJ15" s="179"/>
      <c r="AK15" s="168"/>
      <c r="AL15" s="180"/>
      <c r="AM15" s="179"/>
      <c r="AN15" s="168"/>
      <c r="AO15" s="180"/>
      <c r="AP15" s="179"/>
      <c r="AQ15" s="168"/>
      <c r="AR15" s="180"/>
      <c r="AS15" s="179"/>
      <c r="AT15" s="168"/>
      <c r="AU15" s="180"/>
      <c r="AV15" s="179"/>
      <c r="AW15" s="168"/>
      <c r="AX15" s="180"/>
      <c r="AY15" s="179"/>
      <c r="AZ15" s="168"/>
      <c r="BA15" s="180"/>
      <c r="BB15" s="13"/>
      <c r="BC15" s="26"/>
      <c r="BD15" s="27">
        <f t="shared" si="4"/>
        <v>0</v>
      </c>
      <c r="BE15" s="13"/>
      <c r="BF15" s="26">
        <f t="shared" si="9"/>
        <v>0</v>
      </c>
      <c r="BG15" s="27">
        <f t="shared" si="10"/>
        <v>0</v>
      </c>
      <c r="BH15" s="13"/>
      <c r="BI15" s="26">
        <f t="shared" ref="BI15:BI35" si="11">BC15+BF15</f>
        <v>0</v>
      </c>
      <c r="BJ15" s="27">
        <f t="shared" ref="BJ15:BJ35" si="12">IFERROR(BI15/L15,0)</f>
        <v>0</v>
      </c>
      <c r="BL15" s="57"/>
    </row>
    <row r="16" spans="1:64" ht="14.45">
      <c r="A16" s="13"/>
      <c r="B16" s="344" t="s">
        <v>79</v>
      </c>
      <c r="C16" s="267"/>
      <c r="D16" s="329"/>
      <c r="E16" s="267"/>
      <c r="F16" s="318"/>
      <c r="G16" s="23"/>
      <c r="H16" s="23"/>
      <c r="I16" s="302"/>
      <c r="J16" s="306"/>
      <c r="K16" s="24"/>
      <c r="L16" s="205">
        <f t="shared" si="7"/>
        <v>0</v>
      </c>
      <c r="M16" s="13"/>
      <c r="N16" s="179"/>
      <c r="O16" s="179"/>
      <c r="P16" s="179"/>
      <c r="Q16" s="395" t="str">
        <f t="shared" si="8"/>
        <v>ok</v>
      </c>
      <c r="R16" s="179"/>
      <c r="S16" s="168"/>
      <c r="T16" s="180"/>
      <c r="U16" s="179"/>
      <c r="V16" s="168"/>
      <c r="W16" s="180"/>
      <c r="X16" s="179"/>
      <c r="Y16" s="168"/>
      <c r="Z16" s="180"/>
      <c r="AA16" s="179"/>
      <c r="AB16" s="168"/>
      <c r="AC16" s="180"/>
      <c r="AD16" s="179"/>
      <c r="AE16" s="168"/>
      <c r="AF16" s="180"/>
      <c r="AG16" s="179"/>
      <c r="AH16" s="168"/>
      <c r="AI16" s="180"/>
      <c r="AJ16" s="179"/>
      <c r="AK16" s="168"/>
      <c r="AL16" s="180"/>
      <c r="AM16" s="179"/>
      <c r="AN16" s="168"/>
      <c r="AO16" s="180"/>
      <c r="AP16" s="179"/>
      <c r="AQ16" s="168"/>
      <c r="AR16" s="180"/>
      <c r="AS16" s="179"/>
      <c r="AT16" s="168"/>
      <c r="AU16" s="180"/>
      <c r="AV16" s="179"/>
      <c r="AW16" s="168"/>
      <c r="AX16" s="180"/>
      <c r="AY16" s="179"/>
      <c r="AZ16" s="168"/>
      <c r="BA16" s="180"/>
      <c r="BB16" s="13"/>
      <c r="BC16" s="26"/>
      <c r="BD16" s="27">
        <f t="shared" si="4"/>
        <v>0</v>
      </c>
      <c r="BE16" s="13"/>
      <c r="BF16" s="26">
        <f t="shared" si="9"/>
        <v>0</v>
      </c>
      <c r="BG16" s="27">
        <f t="shared" si="10"/>
        <v>0</v>
      </c>
      <c r="BH16" s="13"/>
      <c r="BI16" s="26">
        <f t="shared" si="11"/>
        <v>0</v>
      </c>
      <c r="BJ16" s="27">
        <f t="shared" si="12"/>
        <v>0</v>
      </c>
      <c r="BL16" s="57"/>
    </row>
    <row r="17" spans="1:64" ht="14.45">
      <c r="A17" s="13"/>
      <c r="B17" s="344" t="s">
        <v>80</v>
      </c>
      <c r="C17" s="267"/>
      <c r="D17" s="329"/>
      <c r="E17" s="267"/>
      <c r="F17" s="318"/>
      <c r="G17" s="23"/>
      <c r="H17" s="23"/>
      <c r="I17" s="302"/>
      <c r="J17" s="199"/>
      <c r="K17" s="24"/>
      <c r="L17" s="205">
        <f t="shared" si="7"/>
        <v>0</v>
      </c>
      <c r="M17" s="13"/>
      <c r="N17" s="179"/>
      <c r="O17" s="179"/>
      <c r="P17" s="179"/>
      <c r="Q17" s="395" t="str">
        <f t="shared" si="8"/>
        <v>ok</v>
      </c>
      <c r="R17" s="179"/>
      <c r="S17" s="168"/>
      <c r="T17" s="180"/>
      <c r="U17" s="179"/>
      <c r="V17" s="168"/>
      <c r="W17" s="180"/>
      <c r="X17" s="179"/>
      <c r="Y17" s="168"/>
      <c r="Z17" s="180"/>
      <c r="AA17" s="179"/>
      <c r="AB17" s="168"/>
      <c r="AC17" s="180"/>
      <c r="AD17" s="179"/>
      <c r="AE17" s="168"/>
      <c r="AF17" s="180"/>
      <c r="AG17" s="179"/>
      <c r="AH17" s="168"/>
      <c r="AI17" s="180"/>
      <c r="AJ17" s="179"/>
      <c r="AK17" s="168"/>
      <c r="AL17" s="180"/>
      <c r="AM17" s="179"/>
      <c r="AN17" s="168"/>
      <c r="AO17" s="180"/>
      <c r="AP17" s="179"/>
      <c r="AQ17" s="168"/>
      <c r="AR17" s="180"/>
      <c r="AS17" s="179"/>
      <c r="AT17" s="168"/>
      <c r="AU17" s="180"/>
      <c r="AV17" s="179"/>
      <c r="AW17" s="168"/>
      <c r="AX17" s="180"/>
      <c r="AY17" s="179"/>
      <c r="AZ17" s="168"/>
      <c r="BA17" s="180"/>
      <c r="BB17" s="13"/>
      <c r="BC17" s="26"/>
      <c r="BD17" s="27">
        <f t="shared" si="4"/>
        <v>0</v>
      </c>
      <c r="BE17" s="13"/>
      <c r="BF17" s="26">
        <f t="shared" si="9"/>
        <v>0</v>
      </c>
      <c r="BG17" s="27">
        <f t="shared" si="10"/>
        <v>0</v>
      </c>
      <c r="BH17" s="13"/>
      <c r="BI17" s="26">
        <f t="shared" si="11"/>
        <v>0</v>
      </c>
      <c r="BJ17" s="27">
        <f t="shared" si="12"/>
        <v>0</v>
      </c>
      <c r="BL17" s="57"/>
    </row>
    <row r="18" spans="1:64" ht="14.45">
      <c r="A18" s="13"/>
      <c r="B18" s="344" t="s">
        <v>81</v>
      </c>
      <c r="C18" s="267"/>
      <c r="D18" s="329"/>
      <c r="E18" s="267"/>
      <c r="F18" s="318"/>
      <c r="G18" s="23"/>
      <c r="H18" s="23"/>
      <c r="I18" s="302"/>
      <c r="J18" s="199"/>
      <c r="K18" s="24"/>
      <c r="L18" s="205">
        <f t="shared" si="7"/>
        <v>0</v>
      </c>
      <c r="M18" s="13"/>
      <c r="N18" s="179"/>
      <c r="O18" s="179"/>
      <c r="P18" s="179"/>
      <c r="Q18" s="395" t="str">
        <f t="shared" si="8"/>
        <v>ok</v>
      </c>
      <c r="R18" s="179"/>
      <c r="S18" s="168"/>
      <c r="T18" s="180"/>
      <c r="U18" s="179"/>
      <c r="V18" s="168"/>
      <c r="W18" s="180"/>
      <c r="X18" s="179"/>
      <c r="Y18" s="168"/>
      <c r="Z18" s="180"/>
      <c r="AA18" s="179"/>
      <c r="AB18" s="168"/>
      <c r="AC18" s="180"/>
      <c r="AD18" s="179"/>
      <c r="AE18" s="168"/>
      <c r="AF18" s="180"/>
      <c r="AG18" s="179"/>
      <c r="AH18" s="168"/>
      <c r="AI18" s="180"/>
      <c r="AJ18" s="179"/>
      <c r="AK18" s="168"/>
      <c r="AL18" s="180"/>
      <c r="AM18" s="179"/>
      <c r="AN18" s="168"/>
      <c r="AO18" s="180"/>
      <c r="AP18" s="179"/>
      <c r="AQ18" s="168"/>
      <c r="AR18" s="180"/>
      <c r="AS18" s="179"/>
      <c r="AT18" s="168"/>
      <c r="AU18" s="180"/>
      <c r="AV18" s="179"/>
      <c r="AW18" s="168"/>
      <c r="AX18" s="180"/>
      <c r="AY18" s="179"/>
      <c r="AZ18" s="168"/>
      <c r="BA18" s="180"/>
      <c r="BB18" s="13"/>
      <c r="BC18" s="26"/>
      <c r="BD18" s="27">
        <f t="shared" si="4"/>
        <v>0</v>
      </c>
      <c r="BE18" s="13"/>
      <c r="BF18" s="26">
        <f t="shared" si="9"/>
        <v>0</v>
      </c>
      <c r="BG18" s="27">
        <f t="shared" si="10"/>
        <v>0</v>
      </c>
      <c r="BH18" s="13"/>
      <c r="BI18" s="26">
        <f t="shared" si="11"/>
        <v>0</v>
      </c>
      <c r="BJ18" s="27">
        <f t="shared" si="12"/>
        <v>0</v>
      </c>
      <c r="BL18" s="57"/>
    </row>
    <row r="19" spans="1:64" ht="14.45">
      <c r="A19" s="13"/>
      <c r="B19" s="344" t="s">
        <v>82</v>
      </c>
      <c r="C19" s="267"/>
      <c r="D19" s="329"/>
      <c r="E19" s="267"/>
      <c r="F19" s="318"/>
      <c r="G19" s="23"/>
      <c r="H19" s="23"/>
      <c r="I19" s="302"/>
      <c r="J19" s="199"/>
      <c r="K19" s="24"/>
      <c r="L19" s="205">
        <f t="shared" si="7"/>
        <v>0</v>
      </c>
      <c r="M19" s="13"/>
      <c r="N19" s="179"/>
      <c r="O19" s="179"/>
      <c r="P19" s="179"/>
      <c r="Q19" s="395" t="str">
        <f t="shared" si="8"/>
        <v>ok</v>
      </c>
      <c r="R19" s="179"/>
      <c r="S19" s="168"/>
      <c r="T19" s="180"/>
      <c r="U19" s="179"/>
      <c r="V19" s="168"/>
      <c r="W19" s="180"/>
      <c r="X19" s="179"/>
      <c r="Y19" s="168"/>
      <c r="Z19" s="180"/>
      <c r="AA19" s="179"/>
      <c r="AB19" s="168"/>
      <c r="AC19" s="180"/>
      <c r="AD19" s="179"/>
      <c r="AE19" s="168"/>
      <c r="AF19" s="180"/>
      <c r="AG19" s="179"/>
      <c r="AH19" s="168"/>
      <c r="AI19" s="180"/>
      <c r="AJ19" s="179"/>
      <c r="AK19" s="168"/>
      <c r="AL19" s="180"/>
      <c r="AM19" s="179"/>
      <c r="AN19" s="168"/>
      <c r="AO19" s="180"/>
      <c r="AP19" s="179"/>
      <c r="AQ19" s="168"/>
      <c r="AR19" s="180"/>
      <c r="AS19" s="179"/>
      <c r="AT19" s="168"/>
      <c r="AU19" s="180"/>
      <c r="AV19" s="179"/>
      <c r="AW19" s="168"/>
      <c r="AX19" s="180"/>
      <c r="AY19" s="179"/>
      <c r="AZ19" s="168"/>
      <c r="BA19" s="180"/>
      <c r="BB19" s="13"/>
      <c r="BC19" s="26"/>
      <c r="BD19" s="27">
        <f t="shared" si="4"/>
        <v>0</v>
      </c>
      <c r="BE19" s="13"/>
      <c r="BF19" s="26">
        <f t="shared" si="9"/>
        <v>0</v>
      </c>
      <c r="BG19" s="27">
        <f t="shared" si="10"/>
        <v>0</v>
      </c>
      <c r="BH19" s="13"/>
      <c r="BI19" s="26">
        <f t="shared" si="11"/>
        <v>0</v>
      </c>
      <c r="BJ19" s="27">
        <f t="shared" si="12"/>
        <v>0</v>
      </c>
      <c r="BL19" s="57"/>
    </row>
    <row r="20" spans="1:64" ht="14.45">
      <c r="A20" s="13"/>
      <c r="B20" s="344" t="s">
        <v>83</v>
      </c>
      <c r="C20" s="267"/>
      <c r="D20" s="329"/>
      <c r="E20" s="267"/>
      <c r="F20" s="318"/>
      <c r="G20" s="23"/>
      <c r="H20" s="23"/>
      <c r="I20" s="302"/>
      <c r="J20" s="199"/>
      <c r="K20" s="24"/>
      <c r="L20" s="205">
        <f t="shared" si="7"/>
        <v>0</v>
      </c>
      <c r="M20" s="13"/>
      <c r="N20" s="179"/>
      <c r="O20" s="179"/>
      <c r="P20" s="179"/>
      <c r="Q20" s="395" t="str">
        <f t="shared" si="8"/>
        <v>ok</v>
      </c>
      <c r="R20" s="179"/>
      <c r="S20" s="168"/>
      <c r="T20" s="180"/>
      <c r="U20" s="179"/>
      <c r="V20" s="168"/>
      <c r="W20" s="180"/>
      <c r="X20" s="179"/>
      <c r="Y20" s="168"/>
      <c r="Z20" s="180"/>
      <c r="AA20" s="179"/>
      <c r="AB20" s="168"/>
      <c r="AC20" s="180"/>
      <c r="AD20" s="179"/>
      <c r="AE20" s="168"/>
      <c r="AF20" s="180"/>
      <c r="AG20" s="179"/>
      <c r="AH20" s="168"/>
      <c r="AI20" s="180"/>
      <c r="AJ20" s="179"/>
      <c r="AK20" s="168"/>
      <c r="AL20" s="180"/>
      <c r="AM20" s="179"/>
      <c r="AN20" s="168"/>
      <c r="AO20" s="180"/>
      <c r="AP20" s="179"/>
      <c r="AQ20" s="168"/>
      <c r="AR20" s="180"/>
      <c r="AS20" s="179"/>
      <c r="AT20" s="168"/>
      <c r="AU20" s="180"/>
      <c r="AV20" s="179"/>
      <c r="AW20" s="168"/>
      <c r="AX20" s="180"/>
      <c r="AY20" s="179"/>
      <c r="AZ20" s="168"/>
      <c r="BA20" s="180"/>
      <c r="BB20" s="13"/>
      <c r="BC20" s="26"/>
      <c r="BD20" s="27">
        <f t="shared" si="4"/>
        <v>0</v>
      </c>
      <c r="BE20" s="13"/>
      <c r="BF20" s="26">
        <f t="shared" si="9"/>
        <v>0</v>
      </c>
      <c r="BG20" s="27">
        <f t="shared" si="10"/>
        <v>0</v>
      </c>
      <c r="BH20" s="13"/>
      <c r="BI20" s="26">
        <f t="shared" si="11"/>
        <v>0</v>
      </c>
      <c r="BJ20" s="27">
        <f t="shared" si="12"/>
        <v>0</v>
      </c>
      <c r="BL20" s="57"/>
    </row>
    <row r="21" spans="1:64" ht="14.45">
      <c r="A21" s="13"/>
      <c r="B21" s="344" t="s">
        <v>84</v>
      </c>
      <c r="C21" s="267"/>
      <c r="D21" s="329"/>
      <c r="E21" s="267"/>
      <c r="F21" s="318"/>
      <c r="G21" s="23"/>
      <c r="H21" s="23"/>
      <c r="I21" s="302"/>
      <c r="J21" s="199"/>
      <c r="K21" s="24"/>
      <c r="L21" s="205">
        <f t="shared" si="7"/>
        <v>0</v>
      </c>
      <c r="M21" s="13"/>
      <c r="N21" s="179"/>
      <c r="O21" s="179"/>
      <c r="P21" s="179"/>
      <c r="Q21" s="395" t="str">
        <f t="shared" si="8"/>
        <v>ok</v>
      </c>
      <c r="R21" s="179"/>
      <c r="S21" s="168"/>
      <c r="T21" s="180"/>
      <c r="U21" s="179"/>
      <c r="V21" s="168"/>
      <c r="W21" s="180"/>
      <c r="X21" s="179"/>
      <c r="Y21" s="168"/>
      <c r="Z21" s="180"/>
      <c r="AA21" s="179"/>
      <c r="AB21" s="168"/>
      <c r="AC21" s="180"/>
      <c r="AD21" s="179"/>
      <c r="AE21" s="168"/>
      <c r="AF21" s="180"/>
      <c r="AG21" s="179"/>
      <c r="AH21" s="168"/>
      <c r="AI21" s="180"/>
      <c r="AJ21" s="179"/>
      <c r="AK21" s="168"/>
      <c r="AL21" s="180"/>
      <c r="AM21" s="179"/>
      <c r="AN21" s="168"/>
      <c r="AO21" s="180"/>
      <c r="AP21" s="179"/>
      <c r="AQ21" s="168"/>
      <c r="AR21" s="180"/>
      <c r="AS21" s="179"/>
      <c r="AT21" s="168"/>
      <c r="AU21" s="180"/>
      <c r="AV21" s="179"/>
      <c r="AW21" s="168"/>
      <c r="AX21" s="180"/>
      <c r="AY21" s="179"/>
      <c r="AZ21" s="168"/>
      <c r="BA21" s="180"/>
      <c r="BB21" s="13"/>
      <c r="BC21" s="26"/>
      <c r="BD21" s="27">
        <f t="shared" si="4"/>
        <v>0</v>
      </c>
      <c r="BE21" s="13"/>
      <c r="BF21" s="26">
        <f t="shared" si="9"/>
        <v>0</v>
      </c>
      <c r="BG21" s="27">
        <f t="shared" si="10"/>
        <v>0</v>
      </c>
      <c r="BH21" s="13"/>
      <c r="BI21" s="26">
        <f t="shared" si="11"/>
        <v>0</v>
      </c>
      <c r="BJ21" s="27">
        <f t="shared" si="12"/>
        <v>0</v>
      </c>
      <c r="BL21" s="57"/>
    </row>
    <row r="22" spans="1:64" ht="14.45">
      <c r="A22" s="13"/>
      <c r="B22" s="344" t="s">
        <v>85</v>
      </c>
      <c r="C22" s="267"/>
      <c r="D22" s="329"/>
      <c r="E22" s="267"/>
      <c r="F22" s="318"/>
      <c r="G22" s="23"/>
      <c r="H22" s="23"/>
      <c r="I22" s="302"/>
      <c r="J22" s="199"/>
      <c r="K22" s="24"/>
      <c r="L22" s="205">
        <f t="shared" si="7"/>
        <v>0</v>
      </c>
      <c r="M22" s="13"/>
      <c r="N22" s="179"/>
      <c r="O22" s="179"/>
      <c r="P22" s="179"/>
      <c r="Q22" s="395" t="str">
        <f t="shared" si="8"/>
        <v>ok</v>
      </c>
      <c r="R22" s="179"/>
      <c r="S22" s="168"/>
      <c r="T22" s="180"/>
      <c r="U22" s="179"/>
      <c r="V22" s="168"/>
      <c r="W22" s="180"/>
      <c r="X22" s="179"/>
      <c r="Y22" s="168"/>
      <c r="Z22" s="180"/>
      <c r="AA22" s="179"/>
      <c r="AB22" s="168"/>
      <c r="AC22" s="180"/>
      <c r="AD22" s="179"/>
      <c r="AE22" s="168"/>
      <c r="AF22" s="180"/>
      <c r="AG22" s="179"/>
      <c r="AH22" s="168"/>
      <c r="AI22" s="180"/>
      <c r="AJ22" s="179"/>
      <c r="AK22" s="168"/>
      <c r="AL22" s="180"/>
      <c r="AM22" s="179"/>
      <c r="AN22" s="168"/>
      <c r="AO22" s="180"/>
      <c r="AP22" s="179"/>
      <c r="AQ22" s="168"/>
      <c r="AR22" s="180"/>
      <c r="AS22" s="179"/>
      <c r="AT22" s="168"/>
      <c r="AU22" s="180"/>
      <c r="AV22" s="179"/>
      <c r="AW22" s="168"/>
      <c r="AX22" s="180"/>
      <c r="AY22" s="179"/>
      <c r="AZ22" s="168"/>
      <c r="BA22" s="180"/>
      <c r="BB22" s="13"/>
      <c r="BC22" s="26"/>
      <c r="BD22" s="27">
        <f t="shared" si="4"/>
        <v>0</v>
      </c>
      <c r="BE22" s="13"/>
      <c r="BF22" s="26">
        <f t="shared" si="9"/>
        <v>0</v>
      </c>
      <c r="BG22" s="27">
        <f t="shared" si="10"/>
        <v>0</v>
      </c>
      <c r="BH22" s="13"/>
      <c r="BI22" s="26">
        <f t="shared" si="11"/>
        <v>0</v>
      </c>
      <c r="BJ22" s="27">
        <f t="shared" si="12"/>
        <v>0</v>
      </c>
      <c r="BL22" s="57"/>
    </row>
    <row r="23" spans="1:64" thickBot="1">
      <c r="A23" s="13"/>
      <c r="B23" s="344" t="s">
        <v>86</v>
      </c>
      <c r="C23" s="267"/>
      <c r="D23" s="329"/>
      <c r="E23" s="267"/>
      <c r="F23" s="318"/>
      <c r="G23" s="23"/>
      <c r="H23" s="23"/>
      <c r="I23" s="23"/>
      <c r="J23" s="199"/>
      <c r="K23" s="24"/>
      <c r="L23" s="205">
        <f t="shared" si="7"/>
        <v>0</v>
      </c>
      <c r="M23" s="13"/>
      <c r="N23" s="179"/>
      <c r="O23" s="179"/>
      <c r="P23" s="179"/>
      <c r="Q23" s="395" t="str">
        <f t="shared" si="8"/>
        <v>ok</v>
      </c>
      <c r="R23" s="179"/>
      <c r="S23" s="168"/>
      <c r="T23" s="180"/>
      <c r="U23" s="179"/>
      <c r="V23" s="168"/>
      <c r="W23" s="180"/>
      <c r="X23" s="179"/>
      <c r="Y23" s="168"/>
      <c r="Z23" s="180"/>
      <c r="AA23" s="179"/>
      <c r="AB23" s="168"/>
      <c r="AC23" s="180"/>
      <c r="AD23" s="179"/>
      <c r="AE23" s="168"/>
      <c r="AF23" s="180"/>
      <c r="AG23" s="179"/>
      <c r="AH23" s="168"/>
      <c r="AI23" s="180"/>
      <c r="AJ23" s="179"/>
      <c r="AK23" s="168"/>
      <c r="AL23" s="180"/>
      <c r="AM23" s="179"/>
      <c r="AN23" s="168"/>
      <c r="AO23" s="180"/>
      <c r="AP23" s="179"/>
      <c r="AQ23" s="168"/>
      <c r="AR23" s="180"/>
      <c r="AS23" s="179"/>
      <c r="AT23" s="168"/>
      <c r="AU23" s="180"/>
      <c r="AV23" s="179"/>
      <c r="AW23" s="168"/>
      <c r="AX23" s="180"/>
      <c r="AY23" s="179"/>
      <c r="AZ23" s="168"/>
      <c r="BA23" s="180"/>
      <c r="BB23" s="13"/>
      <c r="BC23" s="26"/>
      <c r="BD23" s="27">
        <f t="shared" ref="BD23:BD34" si="13">IFERROR(BC23/L23,0)</f>
        <v>0</v>
      </c>
      <c r="BE23" s="13"/>
      <c r="BF23" s="26">
        <f t="shared" ref="BF23:BF34" si="14">SUM(R23:BA23)</f>
        <v>0</v>
      </c>
      <c r="BG23" s="27">
        <f t="shared" ref="BG23:BG34" si="15">IFERROR(BF23/L23,0)</f>
        <v>0</v>
      </c>
      <c r="BH23" s="13"/>
      <c r="BI23" s="26">
        <f t="shared" ref="BI23:BI34" si="16">BC23+BF23</f>
        <v>0</v>
      </c>
      <c r="BJ23" s="27">
        <f t="shared" ref="BJ23:BJ34" si="17">IFERROR(BI23/L23,0)</f>
        <v>0</v>
      </c>
      <c r="BL23" s="57"/>
    </row>
    <row r="24" spans="1:64" hidden="1" outlineLevel="1" thickBot="1">
      <c r="A24" s="13"/>
      <c r="B24" s="316" t="s">
        <v>87</v>
      </c>
      <c r="C24" s="267"/>
      <c r="D24" s="329"/>
      <c r="E24" s="267"/>
      <c r="F24" s="318"/>
      <c r="G24" s="23"/>
      <c r="H24" s="23"/>
      <c r="I24" s="23"/>
      <c r="J24" s="199"/>
      <c r="K24" s="24"/>
      <c r="L24" s="25" t="e">
        <f>F24*H24*J24*#REF!</f>
        <v>#REF!</v>
      </c>
      <c r="M24" s="13"/>
      <c r="N24" s="179"/>
      <c r="O24" s="179"/>
      <c r="P24" s="179"/>
      <c r="Q24" s="395" t="e">
        <f t="shared" si="8"/>
        <v>#REF!</v>
      </c>
      <c r="R24" s="179"/>
      <c r="S24" s="168"/>
      <c r="T24" s="180"/>
      <c r="U24" s="179"/>
      <c r="V24" s="168"/>
      <c r="W24" s="180"/>
      <c r="X24" s="179"/>
      <c r="Y24" s="168"/>
      <c r="Z24" s="180"/>
      <c r="AA24" s="179"/>
      <c r="AB24" s="168"/>
      <c r="AC24" s="180"/>
      <c r="AD24" s="179"/>
      <c r="AE24" s="168"/>
      <c r="AF24" s="180"/>
      <c r="AG24" s="179"/>
      <c r="AH24" s="168"/>
      <c r="AI24" s="180"/>
      <c r="AJ24" s="179"/>
      <c r="AK24" s="168"/>
      <c r="AL24" s="180"/>
      <c r="AM24" s="179"/>
      <c r="AN24" s="168"/>
      <c r="AO24" s="180"/>
      <c r="AP24" s="179"/>
      <c r="AQ24" s="168"/>
      <c r="AR24" s="180"/>
      <c r="AS24" s="179"/>
      <c r="AT24" s="168"/>
      <c r="AU24" s="180"/>
      <c r="AV24" s="179"/>
      <c r="AW24" s="168"/>
      <c r="AX24" s="180"/>
      <c r="AY24" s="179"/>
      <c r="AZ24" s="168"/>
      <c r="BA24" s="180"/>
      <c r="BB24" s="13"/>
      <c r="BC24" s="26"/>
      <c r="BD24" s="27">
        <f t="shared" si="13"/>
        <v>0</v>
      </c>
      <c r="BE24" s="13"/>
      <c r="BF24" s="26">
        <f t="shared" si="14"/>
        <v>0</v>
      </c>
      <c r="BG24" s="27">
        <f t="shared" si="15"/>
        <v>0</v>
      </c>
      <c r="BH24" s="13"/>
      <c r="BI24" s="26">
        <f t="shared" si="16"/>
        <v>0</v>
      </c>
      <c r="BJ24" s="27">
        <f t="shared" si="17"/>
        <v>0</v>
      </c>
      <c r="BL24" s="57"/>
    </row>
    <row r="25" spans="1:64" hidden="1" outlineLevel="1" thickBot="1">
      <c r="A25" s="13"/>
      <c r="B25" s="316" t="s">
        <v>88</v>
      </c>
      <c r="C25" s="267"/>
      <c r="D25" s="329"/>
      <c r="E25" s="267"/>
      <c r="F25" s="318"/>
      <c r="G25" s="23"/>
      <c r="H25" s="23"/>
      <c r="I25" s="23"/>
      <c r="J25" s="199"/>
      <c r="K25" s="24"/>
      <c r="L25" s="25" t="e">
        <f>F25*H25*J25*#REF!</f>
        <v>#REF!</v>
      </c>
      <c r="M25" s="13"/>
      <c r="N25" s="179"/>
      <c r="O25" s="179"/>
      <c r="P25" s="179"/>
      <c r="Q25" s="395" t="e">
        <f t="shared" si="8"/>
        <v>#REF!</v>
      </c>
      <c r="R25" s="179"/>
      <c r="S25" s="168"/>
      <c r="T25" s="180"/>
      <c r="U25" s="179"/>
      <c r="V25" s="168"/>
      <c r="W25" s="180"/>
      <c r="X25" s="179"/>
      <c r="Y25" s="168"/>
      <c r="Z25" s="180"/>
      <c r="AA25" s="179"/>
      <c r="AB25" s="168"/>
      <c r="AC25" s="180"/>
      <c r="AD25" s="179"/>
      <c r="AE25" s="168"/>
      <c r="AF25" s="180"/>
      <c r="AG25" s="179"/>
      <c r="AH25" s="168"/>
      <c r="AI25" s="180"/>
      <c r="AJ25" s="179"/>
      <c r="AK25" s="168"/>
      <c r="AL25" s="180"/>
      <c r="AM25" s="179"/>
      <c r="AN25" s="168"/>
      <c r="AO25" s="180"/>
      <c r="AP25" s="179"/>
      <c r="AQ25" s="168"/>
      <c r="AR25" s="180"/>
      <c r="AS25" s="179"/>
      <c r="AT25" s="168"/>
      <c r="AU25" s="180"/>
      <c r="AV25" s="179"/>
      <c r="AW25" s="168"/>
      <c r="AX25" s="180"/>
      <c r="AY25" s="179"/>
      <c r="AZ25" s="168"/>
      <c r="BA25" s="180"/>
      <c r="BB25" s="13"/>
      <c r="BC25" s="26"/>
      <c r="BD25" s="27">
        <f t="shared" si="13"/>
        <v>0</v>
      </c>
      <c r="BE25" s="13"/>
      <c r="BF25" s="26">
        <f t="shared" si="14"/>
        <v>0</v>
      </c>
      <c r="BG25" s="27">
        <f t="shared" si="15"/>
        <v>0</v>
      </c>
      <c r="BH25" s="13"/>
      <c r="BI25" s="26">
        <f t="shared" si="16"/>
        <v>0</v>
      </c>
      <c r="BJ25" s="27">
        <f t="shared" si="17"/>
        <v>0</v>
      </c>
      <c r="BL25" s="57"/>
    </row>
    <row r="26" spans="1:64" hidden="1" outlineLevel="1" thickBot="1">
      <c r="A26" s="13"/>
      <c r="B26" s="316" t="s">
        <v>89</v>
      </c>
      <c r="C26" s="267"/>
      <c r="D26" s="329"/>
      <c r="E26" s="267"/>
      <c r="F26" s="318"/>
      <c r="G26" s="23"/>
      <c r="H26" s="23"/>
      <c r="I26" s="23"/>
      <c r="J26" s="199"/>
      <c r="K26" s="24"/>
      <c r="L26" s="25" t="e">
        <f>F26*H26*J26*#REF!</f>
        <v>#REF!</v>
      </c>
      <c r="M26" s="13"/>
      <c r="N26" s="179"/>
      <c r="O26" s="179"/>
      <c r="P26" s="179"/>
      <c r="Q26" s="395" t="e">
        <f t="shared" si="8"/>
        <v>#REF!</v>
      </c>
      <c r="R26" s="179"/>
      <c r="S26" s="168"/>
      <c r="T26" s="180"/>
      <c r="U26" s="179"/>
      <c r="V26" s="168"/>
      <c r="W26" s="180"/>
      <c r="X26" s="179"/>
      <c r="Y26" s="168"/>
      <c r="Z26" s="180"/>
      <c r="AA26" s="179"/>
      <c r="AB26" s="168"/>
      <c r="AC26" s="180"/>
      <c r="AD26" s="179"/>
      <c r="AE26" s="168"/>
      <c r="AF26" s="180"/>
      <c r="AG26" s="179"/>
      <c r="AH26" s="168"/>
      <c r="AI26" s="180"/>
      <c r="AJ26" s="179"/>
      <c r="AK26" s="168"/>
      <c r="AL26" s="180"/>
      <c r="AM26" s="179"/>
      <c r="AN26" s="168"/>
      <c r="AO26" s="180"/>
      <c r="AP26" s="179"/>
      <c r="AQ26" s="168"/>
      <c r="AR26" s="180"/>
      <c r="AS26" s="179"/>
      <c r="AT26" s="168"/>
      <c r="AU26" s="180"/>
      <c r="AV26" s="179"/>
      <c r="AW26" s="168"/>
      <c r="AX26" s="180"/>
      <c r="AY26" s="179"/>
      <c r="AZ26" s="168"/>
      <c r="BA26" s="180"/>
      <c r="BB26" s="13"/>
      <c r="BC26" s="26"/>
      <c r="BD26" s="27">
        <f t="shared" si="13"/>
        <v>0</v>
      </c>
      <c r="BE26" s="13"/>
      <c r="BF26" s="26">
        <f t="shared" si="14"/>
        <v>0</v>
      </c>
      <c r="BG26" s="27">
        <f t="shared" si="15"/>
        <v>0</v>
      </c>
      <c r="BH26" s="13"/>
      <c r="BI26" s="26">
        <f t="shared" si="16"/>
        <v>0</v>
      </c>
      <c r="BJ26" s="27">
        <f t="shared" si="17"/>
        <v>0</v>
      </c>
      <c r="BL26" s="57"/>
    </row>
    <row r="27" spans="1:64" hidden="1" outlineLevel="1" thickBot="1">
      <c r="A27" s="13"/>
      <c r="B27" s="316" t="s">
        <v>90</v>
      </c>
      <c r="C27" s="267"/>
      <c r="D27" s="329"/>
      <c r="E27" s="267"/>
      <c r="F27" s="318"/>
      <c r="G27" s="23"/>
      <c r="H27" s="23"/>
      <c r="I27" s="23"/>
      <c r="J27" s="199"/>
      <c r="K27" s="24"/>
      <c r="L27" s="25" t="e">
        <f>F27*H27*J27*#REF!</f>
        <v>#REF!</v>
      </c>
      <c r="M27" s="13"/>
      <c r="N27" s="179"/>
      <c r="O27" s="179"/>
      <c r="P27" s="179"/>
      <c r="Q27" s="395" t="e">
        <f t="shared" si="8"/>
        <v>#REF!</v>
      </c>
      <c r="R27" s="179"/>
      <c r="S27" s="168"/>
      <c r="T27" s="180"/>
      <c r="U27" s="179"/>
      <c r="V27" s="168"/>
      <c r="W27" s="180"/>
      <c r="X27" s="179"/>
      <c r="Y27" s="168"/>
      <c r="Z27" s="180"/>
      <c r="AA27" s="179"/>
      <c r="AB27" s="168"/>
      <c r="AC27" s="180"/>
      <c r="AD27" s="179"/>
      <c r="AE27" s="168"/>
      <c r="AF27" s="180"/>
      <c r="AG27" s="179"/>
      <c r="AH27" s="168"/>
      <c r="AI27" s="180"/>
      <c r="AJ27" s="179"/>
      <c r="AK27" s="168"/>
      <c r="AL27" s="180"/>
      <c r="AM27" s="179"/>
      <c r="AN27" s="168"/>
      <c r="AO27" s="180"/>
      <c r="AP27" s="179"/>
      <c r="AQ27" s="168"/>
      <c r="AR27" s="180"/>
      <c r="AS27" s="179"/>
      <c r="AT27" s="168"/>
      <c r="AU27" s="180"/>
      <c r="AV27" s="179"/>
      <c r="AW27" s="168"/>
      <c r="AX27" s="180"/>
      <c r="AY27" s="179"/>
      <c r="AZ27" s="168"/>
      <c r="BA27" s="180"/>
      <c r="BB27" s="13"/>
      <c r="BC27" s="26"/>
      <c r="BD27" s="27">
        <f t="shared" si="13"/>
        <v>0</v>
      </c>
      <c r="BE27" s="13"/>
      <c r="BF27" s="26">
        <f t="shared" si="14"/>
        <v>0</v>
      </c>
      <c r="BG27" s="27">
        <f t="shared" si="15"/>
        <v>0</v>
      </c>
      <c r="BH27" s="13"/>
      <c r="BI27" s="26">
        <f t="shared" si="16"/>
        <v>0</v>
      </c>
      <c r="BJ27" s="27">
        <f t="shared" si="17"/>
        <v>0</v>
      </c>
      <c r="BL27" s="57"/>
    </row>
    <row r="28" spans="1:64" hidden="1" outlineLevel="1" thickBot="1">
      <c r="A28" s="13"/>
      <c r="B28" s="316" t="s">
        <v>91</v>
      </c>
      <c r="C28" s="267"/>
      <c r="D28" s="329"/>
      <c r="E28" s="267"/>
      <c r="F28" s="318"/>
      <c r="G28" s="23"/>
      <c r="H28" s="23"/>
      <c r="I28" s="23"/>
      <c r="J28" s="199"/>
      <c r="K28" s="24"/>
      <c r="L28" s="25" t="e">
        <f>F28*H28*J28*#REF!</f>
        <v>#REF!</v>
      </c>
      <c r="M28" s="13"/>
      <c r="N28" s="179"/>
      <c r="O28" s="179"/>
      <c r="P28" s="179"/>
      <c r="Q28" s="395" t="e">
        <f t="shared" si="8"/>
        <v>#REF!</v>
      </c>
      <c r="R28" s="179"/>
      <c r="S28" s="168"/>
      <c r="T28" s="180"/>
      <c r="U28" s="179"/>
      <c r="V28" s="168"/>
      <c r="W28" s="180"/>
      <c r="X28" s="179"/>
      <c r="Y28" s="168"/>
      <c r="Z28" s="180"/>
      <c r="AA28" s="179"/>
      <c r="AB28" s="168"/>
      <c r="AC28" s="180"/>
      <c r="AD28" s="179"/>
      <c r="AE28" s="168"/>
      <c r="AF28" s="180"/>
      <c r="AG28" s="179"/>
      <c r="AH28" s="168"/>
      <c r="AI28" s="180"/>
      <c r="AJ28" s="179"/>
      <c r="AK28" s="168"/>
      <c r="AL28" s="180"/>
      <c r="AM28" s="179"/>
      <c r="AN28" s="168"/>
      <c r="AO28" s="180"/>
      <c r="AP28" s="179"/>
      <c r="AQ28" s="168"/>
      <c r="AR28" s="180"/>
      <c r="AS28" s="179"/>
      <c r="AT28" s="168"/>
      <c r="AU28" s="180"/>
      <c r="AV28" s="179"/>
      <c r="AW28" s="168"/>
      <c r="AX28" s="180"/>
      <c r="AY28" s="179"/>
      <c r="AZ28" s="168"/>
      <c r="BA28" s="180"/>
      <c r="BB28" s="13"/>
      <c r="BC28" s="26"/>
      <c r="BD28" s="27">
        <f t="shared" si="13"/>
        <v>0</v>
      </c>
      <c r="BE28" s="13"/>
      <c r="BF28" s="26">
        <f t="shared" si="14"/>
        <v>0</v>
      </c>
      <c r="BG28" s="27">
        <f t="shared" si="15"/>
        <v>0</v>
      </c>
      <c r="BH28" s="13"/>
      <c r="BI28" s="26">
        <f t="shared" si="16"/>
        <v>0</v>
      </c>
      <c r="BJ28" s="27">
        <f t="shared" si="17"/>
        <v>0</v>
      </c>
      <c r="BL28" s="57"/>
    </row>
    <row r="29" spans="1:64" hidden="1" outlineLevel="1" thickBot="1">
      <c r="A29" s="13"/>
      <c r="B29" s="316" t="s">
        <v>92</v>
      </c>
      <c r="C29" s="267"/>
      <c r="D29" s="329"/>
      <c r="E29" s="267"/>
      <c r="F29" s="318"/>
      <c r="G29" s="23"/>
      <c r="H29" s="23"/>
      <c r="I29" s="23"/>
      <c r="J29" s="199"/>
      <c r="K29" s="24"/>
      <c r="L29" s="25" t="e">
        <f>F29*H29*J29*#REF!</f>
        <v>#REF!</v>
      </c>
      <c r="M29" s="13"/>
      <c r="N29" s="179"/>
      <c r="O29" s="179"/>
      <c r="P29" s="179"/>
      <c r="Q29" s="395" t="e">
        <f t="shared" si="8"/>
        <v>#REF!</v>
      </c>
      <c r="R29" s="179"/>
      <c r="S29" s="168"/>
      <c r="T29" s="180"/>
      <c r="U29" s="179"/>
      <c r="V29" s="168"/>
      <c r="W29" s="180"/>
      <c r="X29" s="179"/>
      <c r="Y29" s="168"/>
      <c r="Z29" s="180"/>
      <c r="AA29" s="179"/>
      <c r="AB29" s="168"/>
      <c r="AC29" s="180"/>
      <c r="AD29" s="179"/>
      <c r="AE29" s="168"/>
      <c r="AF29" s="180"/>
      <c r="AG29" s="179"/>
      <c r="AH29" s="168"/>
      <c r="AI29" s="180"/>
      <c r="AJ29" s="179"/>
      <c r="AK29" s="168"/>
      <c r="AL29" s="180"/>
      <c r="AM29" s="179"/>
      <c r="AN29" s="168"/>
      <c r="AO29" s="180"/>
      <c r="AP29" s="179"/>
      <c r="AQ29" s="168"/>
      <c r="AR29" s="180"/>
      <c r="AS29" s="179"/>
      <c r="AT29" s="168"/>
      <c r="AU29" s="180"/>
      <c r="AV29" s="179"/>
      <c r="AW29" s="168"/>
      <c r="AX29" s="180"/>
      <c r="AY29" s="179"/>
      <c r="AZ29" s="168"/>
      <c r="BA29" s="180"/>
      <c r="BB29" s="13"/>
      <c r="BC29" s="26"/>
      <c r="BD29" s="27">
        <f t="shared" si="13"/>
        <v>0</v>
      </c>
      <c r="BE29" s="13"/>
      <c r="BF29" s="26">
        <f t="shared" si="14"/>
        <v>0</v>
      </c>
      <c r="BG29" s="27">
        <f t="shared" si="15"/>
        <v>0</v>
      </c>
      <c r="BH29" s="13"/>
      <c r="BI29" s="26">
        <f t="shared" si="16"/>
        <v>0</v>
      </c>
      <c r="BJ29" s="27">
        <f t="shared" si="17"/>
        <v>0</v>
      </c>
      <c r="BL29" s="57"/>
    </row>
    <row r="30" spans="1:64" hidden="1" outlineLevel="1" thickBot="1">
      <c r="A30" s="13"/>
      <c r="B30" s="316" t="s">
        <v>93</v>
      </c>
      <c r="C30" s="267"/>
      <c r="D30" s="329"/>
      <c r="E30" s="267"/>
      <c r="F30" s="318"/>
      <c r="G30" s="23"/>
      <c r="H30" s="23"/>
      <c r="I30" s="23"/>
      <c r="J30" s="199"/>
      <c r="K30" s="24"/>
      <c r="L30" s="25" t="e">
        <f>F30*H30*J30*#REF!</f>
        <v>#REF!</v>
      </c>
      <c r="M30" s="13"/>
      <c r="N30" s="179"/>
      <c r="O30" s="179"/>
      <c r="P30" s="179"/>
      <c r="Q30" s="395" t="e">
        <f t="shared" si="8"/>
        <v>#REF!</v>
      </c>
      <c r="R30" s="179"/>
      <c r="S30" s="168"/>
      <c r="T30" s="180"/>
      <c r="U30" s="179"/>
      <c r="V30" s="168"/>
      <c r="W30" s="180"/>
      <c r="X30" s="179"/>
      <c r="Y30" s="168"/>
      <c r="Z30" s="180"/>
      <c r="AA30" s="179"/>
      <c r="AB30" s="168"/>
      <c r="AC30" s="180"/>
      <c r="AD30" s="179"/>
      <c r="AE30" s="168"/>
      <c r="AF30" s="180"/>
      <c r="AG30" s="179"/>
      <c r="AH30" s="168"/>
      <c r="AI30" s="180"/>
      <c r="AJ30" s="179"/>
      <c r="AK30" s="168"/>
      <c r="AL30" s="180"/>
      <c r="AM30" s="179"/>
      <c r="AN30" s="168"/>
      <c r="AO30" s="180"/>
      <c r="AP30" s="179"/>
      <c r="AQ30" s="168"/>
      <c r="AR30" s="180"/>
      <c r="AS30" s="179"/>
      <c r="AT30" s="168"/>
      <c r="AU30" s="180"/>
      <c r="AV30" s="179"/>
      <c r="AW30" s="168"/>
      <c r="AX30" s="180"/>
      <c r="AY30" s="179"/>
      <c r="AZ30" s="168"/>
      <c r="BA30" s="180"/>
      <c r="BB30" s="13"/>
      <c r="BC30" s="26"/>
      <c r="BD30" s="27">
        <f t="shared" si="13"/>
        <v>0</v>
      </c>
      <c r="BE30" s="13"/>
      <c r="BF30" s="26">
        <f t="shared" si="14"/>
        <v>0</v>
      </c>
      <c r="BG30" s="27">
        <f t="shared" si="15"/>
        <v>0</v>
      </c>
      <c r="BH30" s="13"/>
      <c r="BI30" s="26">
        <f t="shared" si="16"/>
        <v>0</v>
      </c>
      <c r="BJ30" s="27">
        <f t="shared" si="17"/>
        <v>0</v>
      </c>
      <c r="BL30" s="57"/>
    </row>
    <row r="31" spans="1:64" hidden="1" outlineLevel="1" thickBot="1">
      <c r="A31" s="13"/>
      <c r="B31" s="316" t="s">
        <v>94</v>
      </c>
      <c r="C31" s="267"/>
      <c r="D31" s="329"/>
      <c r="E31" s="267"/>
      <c r="F31" s="318"/>
      <c r="G31" s="23"/>
      <c r="H31" s="23"/>
      <c r="I31" s="23"/>
      <c r="J31" s="199"/>
      <c r="K31" s="24"/>
      <c r="L31" s="25" t="e">
        <f>F31*H31*J31*#REF!</f>
        <v>#REF!</v>
      </c>
      <c r="M31" s="13"/>
      <c r="N31" s="179"/>
      <c r="O31" s="179"/>
      <c r="P31" s="179"/>
      <c r="Q31" s="395" t="e">
        <f t="shared" si="8"/>
        <v>#REF!</v>
      </c>
      <c r="R31" s="179"/>
      <c r="S31" s="168"/>
      <c r="T31" s="180"/>
      <c r="U31" s="179"/>
      <c r="V31" s="168"/>
      <c r="W31" s="180"/>
      <c r="X31" s="179"/>
      <c r="Y31" s="168"/>
      <c r="Z31" s="180"/>
      <c r="AA31" s="179"/>
      <c r="AB31" s="168"/>
      <c r="AC31" s="180"/>
      <c r="AD31" s="179"/>
      <c r="AE31" s="168"/>
      <c r="AF31" s="180"/>
      <c r="AG31" s="179"/>
      <c r="AH31" s="168"/>
      <c r="AI31" s="180"/>
      <c r="AJ31" s="179"/>
      <c r="AK31" s="168"/>
      <c r="AL31" s="180"/>
      <c r="AM31" s="179"/>
      <c r="AN31" s="168"/>
      <c r="AO31" s="180"/>
      <c r="AP31" s="179"/>
      <c r="AQ31" s="168"/>
      <c r="AR31" s="180"/>
      <c r="AS31" s="179"/>
      <c r="AT31" s="168"/>
      <c r="AU31" s="180"/>
      <c r="AV31" s="179"/>
      <c r="AW31" s="168"/>
      <c r="AX31" s="180"/>
      <c r="AY31" s="179"/>
      <c r="AZ31" s="168"/>
      <c r="BA31" s="180"/>
      <c r="BB31" s="13"/>
      <c r="BC31" s="26"/>
      <c r="BD31" s="27">
        <f t="shared" si="13"/>
        <v>0</v>
      </c>
      <c r="BE31" s="13"/>
      <c r="BF31" s="26">
        <f t="shared" si="14"/>
        <v>0</v>
      </c>
      <c r="BG31" s="27">
        <f t="shared" si="15"/>
        <v>0</v>
      </c>
      <c r="BH31" s="13"/>
      <c r="BI31" s="26">
        <f t="shared" si="16"/>
        <v>0</v>
      </c>
      <c r="BJ31" s="27">
        <f t="shared" si="17"/>
        <v>0</v>
      </c>
      <c r="BL31" s="57"/>
    </row>
    <row r="32" spans="1:64" hidden="1" outlineLevel="1" thickBot="1">
      <c r="A32" s="13"/>
      <c r="B32" s="316" t="s">
        <v>95</v>
      </c>
      <c r="C32" s="267"/>
      <c r="D32" s="329"/>
      <c r="E32" s="267"/>
      <c r="F32" s="318"/>
      <c r="G32" s="23"/>
      <c r="H32" s="23"/>
      <c r="I32" s="23"/>
      <c r="J32" s="199"/>
      <c r="K32" s="24"/>
      <c r="L32" s="25" t="e">
        <f>F32*H32*J32*#REF!</f>
        <v>#REF!</v>
      </c>
      <c r="M32" s="13"/>
      <c r="N32" s="179"/>
      <c r="O32" s="179"/>
      <c r="P32" s="179"/>
      <c r="Q32" s="395" t="e">
        <f t="shared" si="8"/>
        <v>#REF!</v>
      </c>
      <c r="R32" s="179"/>
      <c r="S32" s="168"/>
      <c r="T32" s="180"/>
      <c r="U32" s="179"/>
      <c r="V32" s="168"/>
      <c r="W32" s="180"/>
      <c r="X32" s="179"/>
      <c r="Y32" s="168"/>
      <c r="Z32" s="180"/>
      <c r="AA32" s="179"/>
      <c r="AB32" s="168"/>
      <c r="AC32" s="180"/>
      <c r="AD32" s="179"/>
      <c r="AE32" s="168"/>
      <c r="AF32" s="180"/>
      <c r="AG32" s="179"/>
      <c r="AH32" s="168"/>
      <c r="AI32" s="180"/>
      <c r="AJ32" s="179"/>
      <c r="AK32" s="168"/>
      <c r="AL32" s="180"/>
      <c r="AM32" s="179"/>
      <c r="AN32" s="168"/>
      <c r="AO32" s="180"/>
      <c r="AP32" s="179"/>
      <c r="AQ32" s="168"/>
      <c r="AR32" s="180"/>
      <c r="AS32" s="179"/>
      <c r="AT32" s="168"/>
      <c r="AU32" s="180"/>
      <c r="AV32" s="179"/>
      <c r="AW32" s="168"/>
      <c r="AX32" s="180"/>
      <c r="AY32" s="179"/>
      <c r="AZ32" s="168"/>
      <c r="BA32" s="180"/>
      <c r="BB32" s="13"/>
      <c r="BC32" s="26"/>
      <c r="BD32" s="27">
        <f t="shared" si="13"/>
        <v>0</v>
      </c>
      <c r="BE32" s="13"/>
      <c r="BF32" s="26">
        <f t="shared" si="14"/>
        <v>0</v>
      </c>
      <c r="BG32" s="27">
        <f t="shared" si="15"/>
        <v>0</v>
      </c>
      <c r="BH32" s="13"/>
      <c r="BI32" s="26">
        <f t="shared" si="16"/>
        <v>0</v>
      </c>
      <c r="BJ32" s="27">
        <f t="shared" si="17"/>
        <v>0</v>
      </c>
      <c r="BL32" s="57"/>
    </row>
    <row r="33" spans="1:64" hidden="1" outlineLevel="1" thickBot="1">
      <c r="A33" s="13"/>
      <c r="B33" s="316" t="s">
        <v>96</v>
      </c>
      <c r="C33" s="267"/>
      <c r="D33" s="329"/>
      <c r="E33" s="267"/>
      <c r="F33" s="318"/>
      <c r="G33" s="23"/>
      <c r="H33" s="23"/>
      <c r="I33" s="23"/>
      <c r="J33" s="199"/>
      <c r="K33" s="24"/>
      <c r="L33" s="25" t="e">
        <f>F33*H33*J33*#REF!</f>
        <v>#REF!</v>
      </c>
      <c r="M33" s="13"/>
      <c r="N33" s="179"/>
      <c r="O33" s="179"/>
      <c r="P33" s="179"/>
      <c r="Q33" s="395" t="e">
        <f t="shared" si="8"/>
        <v>#REF!</v>
      </c>
      <c r="R33" s="179"/>
      <c r="S33" s="168"/>
      <c r="T33" s="180"/>
      <c r="U33" s="179"/>
      <c r="V33" s="168"/>
      <c r="W33" s="180"/>
      <c r="X33" s="179"/>
      <c r="Y33" s="168"/>
      <c r="Z33" s="180"/>
      <c r="AA33" s="179"/>
      <c r="AB33" s="168"/>
      <c r="AC33" s="180"/>
      <c r="AD33" s="179"/>
      <c r="AE33" s="168"/>
      <c r="AF33" s="180"/>
      <c r="AG33" s="179"/>
      <c r="AH33" s="168"/>
      <c r="AI33" s="180"/>
      <c r="AJ33" s="179"/>
      <c r="AK33" s="168"/>
      <c r="AL33" s="180"/>
      <c r="AM33" s="179"/>
      <c r="AN33" s="168"/>
      <c r="AO33" s="180"/>
      <c r="AP33" s="179"/>
      <c r="AQ33" s="168"/>
      <c r="AR33" s="180"/>
      <c r="AS33" s="179"/>
      <c r="AT33" s="168"/>
      <c r="AU33" s="180"/>
      <c r="AV33" s="179"/>
      <c r="AW33" s="168"/>
      <c r="AX33" s="180"/>
      <c r="AY33" s="179"/>
      <c r="AZ33" s="168"/>
      <c r="BA33" s="180"/>
      <c r="BB33" s="13"/>
      <c r="BC33" s="26"/>
      <c r="BD33" s="27">
        <f t="shared" si="13"/>
        <v>0</v>
      </c>
      <c r="BE33" s="13"/>
      <c r="BF33" s="26">
        <f t="shared" si="14"/>
        <v>0</v>
      </c>
      <c r="BG33" s="27">
        <f t="shared" si="15"/>
        <v>0</v>
      </c>
      <c r="BH33" s="13"/>
      <c r="BI33" s="26">
        <f t="shared" si="16"/>
        <v>0</v>
      </c>
      <c r="BJ33" s="27">
        <f t="shared" si="17"/>
        <v>0</v>
      </c>
      <c r="BL33" s="57"/>
    </row>
    <row r="34" spans="1:64" hidden="1" outlineLevel="1" thickBot="1">
      <c r="A34" s="13"/>
      <c r="B34" s="316" t="s">
        <v>97</v>
      </c>
      <c r="C34" s="267"/>
      <c r="D34" s="329"/>
      <c r="E34" s="267"/>
      <c r="F34" s="318"/>
      <c r="G34" s="23"/>
      <c r="H34" s="23"/>
      <c r="I34" s="23"/>
      <c r="J34" s="199"/>
      <c r="K34" s="24"/>
      <c r="L34" s="25" t="e">
        <f>F34*H34*J34*#REF!</f>
        <v>#REF!</v>
      </c>
      <c r="M34" s="13"/>
      <c r="N34" s="179"/>
      <c r="O34" s="179"/>
      <c r="P34" s="179"/>
      <c r="Q34" s="395" t="e">
        <f t="shared" si="8"/>
        <v>#REF!</v>
      </c>
      <c r="R34" s="179"/>
      <c r="S34" s="168"/>
      <c r="T34" s="180"/>
      <c r="U34" s="179"/>
      <c r="V34" s="168"/>
      <c r="W34" s="180"/>
      <c r="X34" s="179"/>
      <c r="Y34" s="168"/>
      <c r="Z34" s="180"/>
      <c r="AA34" s="179"/>
      <c r="AB34" s="168"/>
      <c r="AC34" s="180"/>
      <c r="AD34" s="179"/>
      <c r="AE34" s="168"/>
      <c r="AF34" s="180"/>
      <c r="AG34" s="179"/>
      <c r="AH34" s="168"/>
      <c r="AI34" s="180"/>
      <c r="AJ34" s="179"/>
      <c r="AK34" s="168"/>
      <c r="AL34" s="180"/>
      <c r="AM34" s="179"/>
      <c r="AN34" s="168"/>
      <c r="AO34" s="180"/>
      <c r="AP34" s="179"/>
      <c r="AQ34" s="168"/>
      <c r="AR34" s="180"/>
      <c r="AS34" s="179"/>
      <c r="AT34" s="168"/>
      <c r="AU34" s="180"/>
      <c r="AV34" s="179"/>
      <c r="AW34" s="168"/>
      <c r="AX34" s="180"/>
      <c r="AY34" s="179"/>
      <c r="AZ34" s="168"/>
      <c r="BA34" s="180"/>
      <c r="BB34" s="13"/>
      <c r="BC34" s="26"/>
      <c r="BD34" s="27">
        <f t="shared" si="13"/>
        <v>0</v>
      </c>
      <c r="BE34" s="13"/>
      <c r="BF34" s="26">
        <f t="shared" si="14"/>
        <v>0</v>
      </c>
      <c r="BG34" s="27">
        <f t="shared" si="15"/>
        <v>0</v>
      </c>
      <c r="BH34" s="13"/>
      <c r="BI34" s="26">
        <f t="shared" si="16"/>
        <v>0</v>
      </c>
      <c r="BJ34" s="27">
        <f t="shared" si="17"/>
        <v>0</v>
      </c>
      <c r="BL34" s="57"/>
    </row>
    <row r="35" spans="1:64" hidden="1" outlineLevel="1" thickBot="1">
      <c r="A35" s="13"/>
      <c r="B35" s="316" t="s">
        <v>98</v>
      </c>
      <c r="C35" s="267"/>
      <c r="D35" s="329"/>
      <c r="E35" s="328"/>
      <c r="F35" s="320"/>
      <c r="G35" s="303"/>
      <c r="H35" s="303"/>
      <c r="I35" s="303"/>
      <c r="J35" s="304"/>
      <c r="K35" s="305"/>
      <c r="L35" s="315" t="e">
        <f>F35*H35*J35*#REF!</f>
        <v>#REF!</v>
      </c>
      <c r="M35" s="13"/>
      <c r="N35" s="179"/>
      <c r="O35" s="179"/>
      <c r="P35" s="179"/>
      <c r="Q35" s="395" t="e">
        <f t="shared" si="8"/>
        <v>#REF!</v>
      </c>
      <c r="R35" s="179"/>
      <c r="S35" s="168"/>
      <c r="T35" s="180"/>
      <c r="U35" s="179"/>
      <c r="V35" s="168"/>
      <c r="W35" s="180"/>
      <c r="X35" s="179"/>
      <c r="Y35" s="168"/>
      <c r="Z35" s="180"/>
      <c r="AA35" s="179"/>
      <c r="AB35" s="168"/>
      <c r="AC35" s="180"/>
      <c r="AD35" s="179"/>
      <c r="AE35" s="168"/>
      <c r="AF35" s="180"/>
      <c r="AG35" s="179"/>
      <c r="AH35" s="168"/>
      <c r="AI35" s="180"/>
      <c r="AJ35" s="179"/>
      <c r="AK35" s="168"/>
      <c r="AL35" s="180"/>
      <c r="AM35" s="179"/>
      <c r="AN35" s="168"/>
      <c r="AO35" s="180"/>
      <c r="AP35" s="179"/>
      <c r="AQ35" s="168"/>
      <c r="AR35" s="180"/>
      <c r="AS35" s="179"/>
      <c r="AT35" s="168"/>
      <c r="AU35" s="180"/>
      <c r="AV35" s="179"/>
      <c r="AW35" s="168"/>
      <c r="AX35" s="180"/>
      <c r="AY35" s="179"/>
      <c r="AZ35" s="168"/>
      <c r="BA35" s="180"/>
      <c r="BB35" s="13"/>
      <c r="BC35" s="26"/>
      <c r="BD35" s="27">
        <f t="shared" si="4"/>
        <v>0</v>
      </c>
      <c r="BE35" s="13"/>
      <c r="BF35" s="26">
        <f t="shared" si="9"/>
        <v>0</v>
      </c>
      <c r="BG35" s="27">
        <f t="shared" si="10"/>
        <v>0</v>
      </c>
      <c r="BH35" s="13"/>
      <c r="BI35" s="26">
        <f t="shared" si="11"/>
        <v>0</v>
      </c>
      <c r="BJ35" s="27">
        <f t="shared" si="12"/>
        <v>0</v>
      </c>
      <c r="BL35" s="57"/>
    </row>
    <row r="36" spans="1:64" ht="15" customHeight="1" collapsed="1" thickBot="1">
      <c r="A36" s="13"/>
      <c r="B36" s="388" t="s">
        <v>99</v>
      </c>
      <c r="C36" s="387"/>
      <c r="D36" s="387"/>
      <c r="E36" s="387"/>
      <c r="F36" s="387"/>
      <c r="G36" s="387"/>
      <c r="H36" s="387"/>
      <c r="I36" s="387"/>
      <c r="J36" s="387"/>
      <c r="K36" s="387"/>
      <c r="L36" s="348">
        <f>SUM(L37:L46)</f>
        <v>0</v>
      </c>
      <c r="M36" s="20"/>
      <c r="N36" s="348">
        <f t="shared" ref="N36:P36" si="18">SUM(N37:N46)</f>
        <v>0</v>
      </c>
      <c r="O36" s="348">
        <f t="shared" si="18"/>
        <v>0</v>
      </c>
      <c r="P36" s="348">
        <f t="shared" si="18"/>
        <v>0</v>
      </c>
      <c r="Q36" s="395" t="str">
        <f t="shared" si="8"/>
        <v>ok</v>
      </c>
      <c r="R36" s="175">
        <f t="shared" ref="R36:BA36" si="19">SUM(R37:R46)</f>
        <v>0</v>
      </c>
      <c r="S36" s="166">
        <f t="shared" si="19"/>
        <v>0</v>
      </c>
      <c r="T36" s="176">
        <f t="shared" si="19"/>
        <v>0</v>
      </c>
      <c r="U36" s="175">
        <f t="shared" si="19"/>
        <v>0</v>
      </c>
      <c r="V36" s="166">
        <f t="shared" si="19"/>
        <v>0</v>
      </c>
      <c r="W36" s="176">
        <f t="shared" si="19"/>
        <v>0</v>
      </c>
      <c r="X36" s="175">
        <f t="shared" si="19"/>
        <v>0</v>
      </c>
      <c r="Y36" s="166">
        <f t="shared" si="19"/>
        <v>0</v>
      </c>
      <c r="Z36" s="176">
        <f t="shared" si="19"/>
        <v>0</v>
      </c>
      <c r="AA36" s="175">
        <f t="shared" si="19"/>
        <v>0</v>
      </c>
      <c r="AB36" s="166">
        <f t="shared" si="19"/>
        <v>0</v>
      </c>
      <c r="AC36" s="176">
        <f t="shared" si="19"/>
        <v>0</v>
      </c>
      <c r="AD36" s="175">
        <f t="shared" si="19"/>
        <v>0</v>
      </c>
      <c r="AE36" s="166">
        <f t="shared" si="19"/>
        <v>0</v>
      </c>
      <c r="AF36" s="176">
        <f t="shared" si="19"/>
        <v>0</v>
      </c>
      <c r="AG36" s="175">
        <f t="shared" si="19"/>
        <v>0</v>
      </c>
      <c r="AH36" s="166">
        <f t="shared" si="19"/>
        <v>0</v>
      </c>
      <c r="AI36" s="176">
        <f t="shared" si="19"/>
        <v>0</v>
      </c>
      <c r="AJ36" s="175">
        <f t="shared" si="19"/>
        <v>0</v>
      </c>
      <c r="AK36" s="166">
        <f t="shared" si="19"/>
        <v>0</v>
      </c>
      <c r="AL36" s="176">
        <f t="shared" si="19"/>
        <v>0</v>
      </c>
      <c r="AM36" s="175">
        <f t="shared" si="19"/>
        <v>0</v>
      </c>
      <c r="AN36" s="166">
        <f t="shared" si="19"/>
        <v>0</v>
      </c>
      <c r="AO36" s="176">
        <f t="shared" si="19"/>
        <v>0</v>
      </c>
      <c r="AP36" s="175">
        <f t="shared" si="19"/>
        <v>0</v>
      </c>
      <c r="AQ36" s="166">
        <f t="shared" si="19"/>
        <v>0</v>
      </c>
      <c r="AR36" s="176">
        <f t="shared" si="19"/>
        <v>0</v>
      </c>
      <c r="AS36" s="175">
        <f t="shared" si="19"/>
        <v>0</v>
      </c>
      <c r="AT36" s="166">
        <f t="shared" si="19"/>
        <v>0</v>
      </c>
      <c r="AU36" s="176">
        <f t="shared" si="19"/>
        <v>0</v>
      </c>
      <c r="AV36" s="175">
        <f t="shared" si="19"/>
        <v>0</v>
      </c>
      <c r="AW36" s="166">
        <f t="shared" si="19"/>
        <v>0</v>
      </c>
      <c r="AX36" s="176">
        <f t="shared" si="19"/>
        <v>0</v>
      </c>
      <c r="AY36" s="175">
        <f t="shared" si="19"/>
        <v>0</v>
      </c>
      <c r="AZ36" s="166">
        <f t="shared" si="19"/>
        <v>0</v>
      </c>
      <c r="BA36" s="176">
        <f t="shared" si="19"/>
        <v>0</v>
      </c>
      <c r="BB36" s="13"/>
      <c r="BC36" s="21">
        <f>SUM(BC37:BC46)</f>
        <v>0</v>
      </c>
      <c r="BD36" s="22">
        <f t="shared" si="4"/>
        <v>0</v>
      </c>
      <c r="BE36" s="13"/>
      <c r="BF36" s="21">
        <f>SUM(BF37:BF46)</f>
        <v>0</v>
      </c>
      <c r="BG36" s="22">
        <f>IFERROR(BF36/L36,0)</f>
        <v>0</v>
      </c>
      <c r="BH36" s="13"/>
      <c r="BI36" s="21">
        <f>SUM(BI37:BI46)</f>
        <v>0</v>
      </c>
      <c r="BJ36" s="22">
        <f>IFERROR(BI36/L36,0)</f>
        <v>0</v>
      </c>
      <c r="BL36" s="40"/>
    </row>
    <row r="37" spans="1:64" ht="14.45">
      <c r="A37" s="13"/>
      <c r="B37" s="340" t="s">
        <v>100</v>
      </c>
      <c r="C37" s="329"/>
      <c r="D37" s="329"/>
      <c r="E37" s="329"/>
      <c r="F37" s="322"/>
      <c r="G37" s="302"/>
      <c r="H37" s="302"/>
      <c r="I37" s="302"/>
      <c r="J37" s="306"/>
      <c r="K37" s="204"/>
      <c r="L37" s="205">
        <f t="shared" ref="L37:L46" si="20">F37*H37*J37*K37</f>
        <v>0</v>
      </c>
      <c r="M37" s="13"/>
      <c r="N37" s="177"/>
      <c r="O37" s="177"/>
      <c r="P37" s="177"/>
      <c r="Q37" s="395" t="str">
        <f t="shared" si="8"/>
        <v>ok</v>
      </c>
      <c r="R37" s="177"/>
      <c r="S37" s="169"/>
      <c r="T37" s="178"/>
      <c r="U37" s="177"/>
      <c r="V37" s="169"/>
      <c r="W37" s="178"/>
      <c r="X37" s="177"/>
      <c r="Y37" s="169"/>
      <c r="Z37" s="178"/>
      <c r="AA37" s="177"/>
      <c r="AB37" s="169"/>
      <c r="AC37" s="178">
        <f>L37</f>
        <v>0</v>
      </c>
      <c r="AD37" s="177"/>
      <c r="AE37" s="169"/>
      <c r="AF37" s="178"/>
      <c r="AG37" s="177"/>
      <c r="AH37" s="169"/>
      <c r="AI37" s="178"/>
      <c r="AJ37" s="177"/>
      <c r="AK37" s="169"/>
      <c r="AL37" s="178"/>
      <c r="AM37" s="177"/>
      <c r="AN37" s="169"/>
      <c r="AO37" s="178"/>
      <c r="AP37" s="177"/>
      <c r="AQ37" s="169"/>
      <c r="AR37" s="178"/>
      <c r="AS37" s="177"/>
      <c r="AT37" s="169"/>
      <c r="AU37" s="178"/>
      <c r="AV37" s="177"/>
      <c r="AW37" s="169"/>
      <c r="AX37" s="178"/>
      <c r="AY37" s="177"/>
      <c r="AZ37" s="169"/>
      <c r="BA37" s="178"/>
      <c r="BB37" s="13"/>
      <c r="BC37" s="26"/>
      <c r="BD37" s="27">
        <f t="shared" si="4"/>
        <v>0</v>
      </c>
      <c r="BE37" s="13"/>
      <c r="BF37" s="26"/>
      <c r="BG37" s="27">
        <f t="shared" ref="BG37:BG46" si="21">IFERROR(BF37/L37,0)</f>
        <v>0</v>
      </c>
      <c r="BH37" s="13"/>
      <c r="BI37" s="26">
        <f t="shared" ref="BI37:BI46" si="22">BC37+BF37</f>
        <v>0</v>
      </c>
      <c r="BJ37" s="27">
        <f t="shared" ref="BJ37:BJ46" si="23">IFERROR(BI37/L37,0)</f>
        <v>0</v>
      </c>
      <c r="BL37" s="44"/>
    </row>
    <row r="38" spans="1:64" ht="14.45">
      <c r="A38" s="13"/>
      <c r="B38" s="340" t="s">
        <v>101</v>
      </c>
      <c r="C38" s="329"/>
      <c r="D38" s="329"/>
      <c r="E38" s="329"/>
      <c r="F38" s="322"/>
      <c r="G38" s="302"/>
      <c r="H38" s="302"/>
      <c r="I38" s="302"/>
      <c r="J38" s="306"/>
      <c r="K38" s="204"/>
      <c r="L38" s="205">
        <f t="shared" si="20"/>
        <v>0</v>
      </c>
      <c r="M38" s="13"/>
      <c r="N38" s="179"/>
      <c r="O38" s="179"/>
      <c r="P38" s="179"/>
      <c r="Q38" s="395" t="str">
        <f t="shared" si="8"/>
        <v>ok</v>
      </c>
      <c r="R38" s="179"/>
      <c r="S38" s="168"/>
      <c r="T38" s="180"/>
      <c r="U38" s="179"/>
      <c r="V38" s="168"/>
      <c r="W38" s="180"/>
      <c r="X38" s="179"/>
      <c r="Y38" s="168"/>
      <c r="Z38" s="180"/>
      <c r="AA38" s="179"/>
      <c r="AB38" s="168"/>
      <c r="AC38" s="180"/>
      <c r="AD38" s="179"/>
      <c r="AE38" s="168"/>
      <c r="AF38" s="180"/>
      <c r="AG38" s="179"/>
      <c r="AH38" s="168"/>
      <c r="AI38" s="180"/>
      <c r="AJ38" s="179"/>
      <c r="AK38" s="168"/>
      <c r="AL38" s="180"/>
      <c r="AM38" s="179"/>
      <c r="AN38" s="168"/>
      <c r="AO38" s="180"/>
      <c r="AP38" s="179"/>
      <c r="AQ38" s="168"/>
      <c r="AR38" s="180"/>
      <c r="AS38" s="179"/>
      <c r="AT38" s="168"/>
      <c r="AU38" s="180"/>
      <c r="AV38" s="179"/>
      <c r="AW38" s="168"/>
      <c r="AX38" s="180"/>
      <c r="AY38" s="179"/>
      <c r="AZ38" s="168"/>
      <c r="BA38" s="180"/>
      <c r="BB38" s="13"/>
      <c r="BC38" s="26"/>
      <c r="BD38" s="27">
        <f t="shared" si="4"/>
        <v>0</v>
      </c>
      <c r="BE38" s="13"/>
      <c r="BF38" s="26"/>
      <c r="BG38" s="27">
        <f t="shared" si="21"/>
        <v>0</v>
      </c>
      <c r="BH38" s="13"/>
      <c r="BI38" s="26">
        <f t="shared" si="22"/>
        <v>0</v>
      </c>
      <c r="BJ38" s="27">
        <f t="shared" si="23"/>
        <v>0</v>
      </c>
      <c r="BL38" s="44"/>
    </row>
    <row r="39" spans="1:64" ht="14.45" outlineLevel="1">
      <c r="A39" s="13"/>
      <c r="B39" s="340" t="s">
        <v>102</v>
      </c>
      <c r="C39" s="267"/>
      <c r="D39" s="329"/>
      <c r="E39" s="267"/>
      <c r="F39" s="321"/>
      <c r="G39" s="301"/>
      <c r="H39" s="301"/>
      <c r="I39" s="301"/>
      <c r="J39" s="313"/>
      <c r="K39" s="314"/>
      <c r="L39" s="205">
        <f t="shared" si="20"/>
        <v>0</v>
      </c>
      <c r="M39" s="13"/>
      <c r="N39" s="179"/>
      <c r="O39" s="179"/>
      <c r="P39" s="179"/>
      <c r="Q39" s="395" t="str">
        <f t="shared" si="8"/>
        <v>ok</v>
      </c>
      <c r="R39" s="179"/>
      <c r="S39" s="168"/>
      <c r="T39" s="180"/>
      <c r="U39" s="179"/>
      <c r="V39" s="168"/>
      <c r="W39" s="180"/>
      <c r="X39" s="179"/>
      <c r="Y39" s="168"/>
      <c r="Z39" s="180"/>
      <c r="AA39" s="179"/>
      <c r="AB39" s="168"/>
      <c r="AC39" s="180"/>
      <c r="AD39" s="179"/>
      <c r="AE39" s="168"/>
      <c r="AF39" s="180"/>
      <c r="AG39" s="179"/>
      <c r="AH39" s="168"/>
      <c r="AI39" s="180"/>
      <c r="AJ39" s="179"/>
      <c r="AK39" s="168"/>
      <c r="AL39" s="180"/>
      <c r="AM39" s="179"/>
      <c r="AN39" s="168"/>
      <c r="AO39" s="180"/>
      <c r="AP39" s="179"/>
      <c r="AQ39" s="168"/>
      <c r="AR39" s="180"/>
      <c r="AS39" s="179"/>
      <c r="AT39" s="168"/>
      <c r="AU39" s="180"/>
      <c r="AV39" s="179"/>
      <c r="AW39" s="168"/>
      <c r="AX39" s="180"/>
      <c r="AY39" s="179"/>
      <c r="AZ39" s="168"/>
      <c r="BA39" s="180"/>
      <c r="BB39" s="13"/>
      <c r="BC39" s="26"/>
      <c r="BD39" s="27">
        <f t="shared" si="4"/>
        <v>0</v>
      </c>
      <c r="BE39" s="13"/>
      <c r="BF39" s="26"/>
      <c r="BG39" s="27">
        <f t="shared" si="21"/>
        <v>0</v>
      </c>
      <c r="BH39" s="13"/>
      <c r="BI39" s="26">
        <f t="shared" si="22"/>
        <v>0</v>
      </c>
      <c r="BJ39" s="27">
        <f t="shared" si="23"/>
        <v>0</v>
      </c>
      <c r="BL39" s="44"/>
    </row>
    <row r="40" spans="1:64" ht="14.45" outlineLevel="1">
      <c r="A40" s="13"/>
      <c r="B40" s="340" t="s">
        <v>103</v>
      </c>
      <c r="C40" s="267"/>
      <c r="D40" s="329"/>
      <c r="E40" s="267"/>
      <c r="F40" s="322"/>
      <c r="G40" s="302"/>
      <c r="H40" s="302"/>
      <c r="I40" s="302"/>
      <c r="J40" s="306"/>
      <c r="K40" s="204"/>
      <c r="L40" s="205">
        <f t="shared" si="20"/>
        <v>0</v>
      </c>
      <c r="M40" s="13"/>
      <c r="N40" s="179"/>
      <c r="O40" s="179"/>
      <c r="P40" s="179"/>
      <c r="Q40" s="395" t="str">
        <f t="shared" si="8"/>
        <v>ok</v>
      </c>
      <c r="R40" s="179"/>
      <c r="S40" s="168"/>
      <c r="T40" s="180"/>
      <c r="U40" s="179"/>
      <c r="V40" s="168"/>
      <c r="W40" s="180"/>
      <c r="X40" s="179"/>
      <c r="Y40" s="168"/>
      <c r="Z40" s="180"/>
      <c r="AA40" s="179"/>
      <c r="AB40" s="168"/>
      <c r="AC40" s="180"/>
      <c r="AD40" s="179"/>
      <c r="AE40" s="168"/>
      <c r="AF40" s="180"/>
      <c r="AG40" s="179"/>
      <c r="AH40" s="168"/>
      <c r="AI40" s="180"/>
      <c r="AJ40" s="179"/>
      <c r="AK40" s="168"/>
      <c r="AL40" s="180"/>
      <c r="AM40" s="179"/>
      <c r="AN40" s="168"/>
      <c r="AO40" s="180"/>
      <c r="AP40" s="179"/>
      <c r="AQ40" s="168"/>
      <c r="AR40" s="180"/>
      <c r="AS40" s="179"/>
      <c r="AT40" s="168"/>
      <c r="AU40" s="180"/>
      <c r="AV40" s="179"/>
      <c r="AW40" s="168"/>
      <c r="AX40" s="180"/>
      <c r="AY40" s="179"/>
      <c r="AZ40" s="168"/>
      <c r="BA40" s="180"/>
      <c r="BB40" s="13"/>
      <c r="BC40" s="26"/>
      <c r="BD40" s="27">
        <f t="shared" si="4"/>
        <v>0</v>
      </c>
      <c r="BE40" s="13"/>
      <c r="BF40" s="26"/>
      <c r="BG40" s="27">
        <f t="shared" si="21"/>
        <v>0</v>
      </c>
      <c r="BH40" s="13"/>
      <c r="BI40" s="26">
        <f t="shared" si="22"/>
        <v>0</v>
      </c>
      <c r="BJ40" s="27">
        <f t="shared" si="23"/>
        <v>0</v>
      </c>
      <c r="BL40" s="44"/>
    </row>
    <row r="41" spans="1:64" ht="14.45" outlineLevel="1">
      <c r="A41" s="13"/>
      <c r="B41" s="340" t="s">
        <v>104</v>
      </c>
      <c r="C41" s="267"/>
      <c r="D41" s="329"/>
      <c r="E41" s="267"/>
      <c r="F41" s="318"/>
      <c r="G41" s="23"/>
      <c r="H41" s="23"/>
      <c r="I41" s="23"/>
      <c r="J41" s="199"/>
      <c r="K41" s="24"/>
      <c r="L41" s="205">
        <f t="shared" si="20"/>
        <v>0</v>
      </c>
      <c r="M41" s="13"/>
      <c r="N41" s="179"/>
      <c r="O41" s="179"/>
      <c r="P41" s="179"/>
      <c r="Q41" s="395" t="str">
        <f t="shared" si="8"/>
        <v>ok</v>
      </c>
      <c r="R41" s="179"/>
      <c r="S41" s="168"/>
      <c r="T41" s="180"/>
      <c r="U41" s="179"/>
      <c r="V41" s="168"/>
      <c r="W41" s="180"/>
      <c r="X41" s="179"/>
      <c r="Y41" s="168"/>
      <c r="Z41" s="180"/>
      <c r="AA41" s="179"/>
      <c r="AB41" s="168"/>
      <c r="AC41" s="180"/>
      <c r="AD41" s="179"/>
      <c r="AE41" s="168"/>
      <c r="AF41" s="180"/>
      <c r="AG41" s="179"/>
      <c r="AH41" s="168"/>
      <c r="AI41" s="180"/>
      <c r="AJ41" s="179"/>
      <c r="AK41" s="168"/>
      <c r="AL41" s="180"/>
      <c r="AM41" s="179"/>
      <c r="AN41" s="168"/>
      <c r="AO41" s="180"/>
      <c r="AP41" s="179"/>
      <c r="AQ41" s="168"/>
      <c r="AR41" s="180"/>
      <c r="AS41" s="179"/>
      <c r="AT41" s="168"/>
      <c r="AU41" s="180"/>
      <c r="AV41" s="179"/>
      <c r="AW41" s="168"/>
      <c r="AX41" s="180"/>
      <c r="AY41" s="179"/>
      <c r="AZ41" s="168"/>
      <c r="BA41" s="180"/>
      <c r="BB41" s="13"/>
      <c r="BC41" s="26"/>
      <c r="BD41" s="27">
        <f t="shared" si="4"/>
        <v>0</v>
      </c>
      <c r="BE41" s="13"/>
      <c r="BF41" s="26"/>
      <c r="BG41" s="27">
        <f t="shared" si="21"/>
        <v>0</v>
      </c>
      <c r="BH41" s="13"/>
      <c r="BI41" s="26">
        <f t="shared" si="22"/>
        <v>0</v>
      </c>
      <c r="BJ41" s="27">
        <f t="shared" si="23"/>
        <v>0</v>
      </c>
      <c r="BL41" s="44"/>
    </row>
    <row r="42" spans="1:64" ht="14.45" outlineLevel="1">
      <c r="A42" s="13"/>
      <c r="B42" s="340" t="s">
        <v>105</v>
      </c>
      <c r="C42" s="267"/>
      <c r="D42" s="329"/>
      <c r="E42" s="267"/>
      <c r="F42" s="318"/>
      <c r="G42" s="23"/>
      <c r="H42" s="23"/>
      <c r="I42" s="23"/>
      <c r="J42" s="199"/>
      <c r="K42" s="24"/>
      <c r="L42" s="205">
        <f t="shared" si="20"/>
        <v>0</v>
      </c>
      <c r="M42" s="13"/>
      <c r="N42" s="179"/>
      <c r="O42" s="179"/>
      <c r="P42" s="179"/>
      <c r="Q42" s="395" t="str">
        <f t="shared" si="8"/>
        <v>ok</v>
      </c>
      <c r="R42" s="179"/>
      <c r="S42" s="168"/>
      <c r="T42" s="180"/>
      <c r="U42" s="179"/>
      <c r="V42" s="168"/>
      <c r="W42" s="180"/>
      <c r="X42" s="179"/>
      <c r="Y42" s="168"/>
      <c r="Z42" s="180"/>
      <c r="AA42" s="179"/>
      <c r="AB42" s="168"/>
      <c r="AC42" s="180"/>
      <c r="AD42" s="179"/>
      <c r="AE42" s="168"/>
      <c r="AF42" s="180"/>
      <c r="AG42" s="179"/>
      <c r="AH42" s="168"/>
      <c r="AI42" s="180"/>
      <c r="AJ42" s="179"/>
      <c r="AK42" s="168"/>
      <c r="AL42" s="180"/>
      <c r="AM42" s="179"/>
      <c r="AN42" s="168"/>
      <c r="AO42" s="180"/>
      <c r="AP42" s="179"/>
      <c r="AQ42" s="168"/>
      <c r="AR42" s="180"/>
      <c r="AS42" s="179"/>
      <c r="AT42" s="168"/>
      <c r="AU42" s="180"/>
      <c r="AV42" s="179"/>
      <c r="AW42" s="168"/>
      <c r="AX42" s="180"/>
      <c r="AY42" s="179"/>
      <c r="AZ42" s="168"/>
      <c r="BA42" s="180"/>
      <c r="BB42" s="13"/>
      <c r="BC42" s="26"/>
      <c r="BD42" s="27">
        <f t="shared" si="4"/>
        <v>0</v>
      </c>
      <c r="BE42" s="13"/>
      <c r="BF42" s="26"/>
      <c r="BG42" s="27">
        <f t="shared" si="21"/>
        <v>0</v>
      </c>
      <c r="BH42" s="13"/>
      <c r="BI42" s="26">
        <f t="shared" si="22"/>
        <v>0</v>
      </c>
      <c r="BJ42" s="27">
        <f t="shared" si="23"/>
        <v>0</v>
      </c>
      <c r="BL42" s="44"/>
    </row>
    <row r="43" spans="1:64" ht="14.45" outlineLevel="1">
      <c r="A43" s="13"/>
      <c r="B43" s="340" t="s">
        <v>106</v>
      </c>
      <c r="C43" s="267"/>
      <c r="D43" s="329"/>
      <c r="E43" s="267"/>
      <c r="F43" s="318"/>
      <c r="G43" s="23"/>
      <c r="H43" s="23"/>
      <c r="I43" s="23"/>
      <c r="J43" s="199"/>
      <c r="K43" s="24"/>
      <c r="L43" s="205">
        <f t="shared" si="20"/>
        <v>0</v>
      </c>
      <c r="M43" s="13"/>
      <c r="N43" s="179"/>
      <c r="O43" s="179"/>
      <c r="P43" s="179"/>
      <c r="Q43" s="395" t="str">
        <f t="shared" si="8"/>
        <v>ok</v>
      </c>
      <c r="R43" s="179"/>
      <c r="S43" s="168"/>
      <c r="T43" s="180"/>
      <c r="U43" s="179"/>
      <c r="V43" s="168"/>
      <c r="W43" s="180"/>
      <c r="X43" s="179"/>
      <c r="Y43" s="168"/>
      <c r="Z43" s="180"/>
      <c r="AA43" s="179"/>
      <c r="AB43" s="168"/>
      <c r="AC43" s="180"/>
      <c r="AD43" s="179"/>
      <c r="AE43" s="168"/>
      <c r="AF43" s="180"/>
      <c r="AG43" s="179"/>
      <c r="AH43" s="168"/>
      <c r="AI43" s="180"/>
      <c r="AJ43" s="179"/>
      <c r="AK43" s="168"/>
      <c r="AL43" s="180"/>
      <c r="AM43" s="179"/>
      <c r="AN43" s="168"/>
      <c r="AO43" s="180"/>
      <c r="AP43" s="179"/>
      <c r="AQ43" s="168"/>
      <c r="AR43" s="180"/>
      <c r="AS43" s="179"/>
      <c r="AT43" s="168"/>
      <c r="AU43" s="180"/>
      <c r="AV43" s="179"/>
      <c r="AW43" s="168"/>
      <c r="AX43" s="180"/>
      <c r="AY43" s="179"/>
      <c r="AZ43" s="168"/>
      <c r="BA43" s="180"/>
      <c r="BB43" s="13"/>
      <c r="BC43" s="26"/>
      <c r="BD43" s="27">
        <f t="shared" si="4"/>
        <v>0</v>
      </c>
      <c r="BE43" s="13"/>
      <c r="BF43" s="26"/>
      <c r="BG43" s="27">
        <f t="shared" si="21"/>
        <v>0</v>
      </c>
      <c r="BH43" s="13"/>
      <c r="BI43" s="26">
        <f t="shared" si="22"/>
        <v>0</v>
      </c>
      <c r="BJ43" s="27">
        <f t="shared" si="23"/>
        <v>0</v>
      </c>
      <c r="BL43" s="44"/>
    </row>
    <row r="44" spans="1:64" ht="14.45" outlineLevel="1">
      <c r="A44" s="13"/>
      <c r="B44" s="340" t="s">
        <v>107</v>
      </c>
      <c r="C44" s="267"/>
      <c r="D44" s="329"/>
      <c r="E44" s="267"/>
      <c r="F44" s="318"/>
      <c r="G44" s="23"/>
      <c r="H44" s="23"/>
      <c r="I44" s="23"/>
      <c r="J44" s="199"/>
      <c r="K44" s="24"/>
      <c r="L44" s="205">
        <f t="shared" si="20"/>
        <v>0</v>
      </c>
      <c r="M44" s="13"/>
      <c r="N44" s="179"/>
      <c r="O44" s="179"/>
      <c r="P44" s="179"/>
      <c r="Q44" s="395" t="str">
        <f t="shared" si="8"/>
        <v>ok</v>
      </c>
      <c r="R44" s="179"/>
      <c r="S44" s="168"/>
      <c r="T44" s="180"/>
      <c r="U44" s="179"/>
      <c r="V44" s="168"/>
      <c r="W44" s="180"/>
      <c r="X44" s="179"/>
      <c r="Y44" s="168"/>
      <c r="Z44" s="180"/>
      <c r="AA44" s="179"/>
      <c r="AB44" s="168"/>
      <c r="AC44" s="180"/>
      <c r="AD44" s="179"/>
      <c r="AE44" s="168"/>
      <c r="AF44" s="180"/>
      <c r="AG44" s="179"/>
      <c r="AH44" s="168"/>
      <c r="AI44" s="180"/>
      <c r="AJ44" s="179"/>
      <c r="AK44" s="168"/>
      <c r="AL44" s="180"/>
      <c r="AM44" s="179"/>
      <c r="AN44" s="168"/>
      <c r="AO44" s="180"/>
      <c r="AP44" s="179"/>
      <c r="AQ44" s="168"/>
      <c r="AR44" s="180"/>
      <c r="AS44" s="179"/>
      <c r="AT44" s="168"/>
      <c r="AU44" s="180"/>
      <c r="AV44" s="179"/>
      <c r="AW44" s="168"/>
      <c r="AX44" s="180"/>
      <c r="AY44" s="179"/>
      <c r="AZ44" s="168"/>
      <c r="BA44" s="180"/>
      <c r="BB44" s="13"/>
      <c r="BC44" s="26"/>
      <c r="BD44" s="27">
        <f t="shared" si="4"/>
        <v>0</v>
      </c>
      <c r="BE44" s="13"/>
      <c r="BF44" s="26"/>
      <c r="BG44" s="27">
        <f t="shared" si="21"/>
        <v>0</v>
      </c>
      <c r="BH44" s="13"/>
      <c r="BI44" s="26">
        <f t="shared" si="22"/>
        <v>0</v>
      </c>
      <c r="BJ44" s="27">
        <f t="shared" si="23"/>
        <v>0</v>
      </c>
      <c r="BL44" s="44"/>
    </row>
    <row r="45" spans="1:64" ht="14.45" outlineLevel="1">
      <c r="A45" s="13"/>
      <c r="B45" s="340" t="s">
        <v>108</v>
      </c>
      <c r="C45" s="267"/>
      <c r="D45" s="329"/>
      <c r="E45" s="267"/>
      <c r="F45" s="318"/>
      <c r="G45" s="23"/>
      <c r="H45" s="23"/>
      <c r="I45" s="23"/>
      <c r="J45" s="199"/>
      <c r="K45" s="24"/>
      <c r="L45" s="205">
        <f t="shared" si="20"/>
        <v>0</v>
      </c>
      <c r="M45" s="13"/>
      <c r="N45" s="179"/>
      <c r="O45" s="179"/>
      <c r="P45" s="179"/>
      <c r="Q45" s="395" t="str">
        <f t="shared" si="8"/>
        <v>ok</v>
      </c>
      <c r="R45" s="179"/>
      <c r="S45" s="168"/>
      <c r="T45" s="180"/>
      <c r="U45" s="179"/>
      <c r="V45" s="168"/>
      <c r="W45" s="180"/>
      <c r="X45" s="179"/>
      <c r="Y45" s="168"/>
      <c r="Z45" s="180"/>
      <c r="AA45" s="179"/>
      <c r="AB45" s="168"/>
      <c r="AC45" s="180"/>
      <c r="AD45" s="179"/>
      <c r="AE45" s="168"/>
      <c r="AF45" s="180"/>
      <c r="AG45" s="179"/>
      <c r="AH45" s="168"/>
      <c r="AI45" s="180"/>
      <c r="AJ45" s="179"/>
      <c r="AK45" s="168"/>
      <c r="AL45" s="180"/>
      <c r="AM45" s="179"/>
      <c r="AN45" s="168"/>
      <c r="AO45" s="180"/>
      <c r="AP45" s="179"/>
      <c r="AQ45" s="168"/>
      <c r="AR45" s="180"/>
      <c r="AS45" s="179"/>
      <c r="AT45" s="168"/>
      <c r="AU45" s="180"/>
      <c r="AV45" s="179"/>
      <c r="AW45" s="168"/>
      <c r="AX45" s="180"/>
      <c r="AY45" s="179"/>
      <c r="AZ45" s="168"/>
      <c r="BA45" s="180"/>
      <c r="BB45" s="13"/>
      <c r="BC45" s="26"/>
      <c r="BD45" s="27">
        <f t="shared" si="4"/>
        <v>0</v>
      </c>
      <c r="BE45" s="13"/>
      <c r="BF45" s="26"/>
      <c r="BG45" s="27">
        <f t="shared" si="21"/>
        <v>0</v>
      </c>
      <c r="BH45" s="13"/>
      <c r="BI45" s="26">
        <f t="shared" si="22"/>
        <v>0</v>
      </c>
      <c r="BJ45" s="27">
        <f t="shared" si="23"/>
        <v>0</v>
      </c>
      <c r="BL45" s="44"/>
    </row>
    <row r="46" spans="1:64" outlineLevel="1" thickBot="1">
      <c r="A46" s="13"/>
      <c r="B46" s="340" t="s">
        <v>109</v>
      </c>
      <c r="C46" s="328"/>
      <c r="D46" s="329"/>
      <c r="E46" s="328"/>
      <c r="F46" s="326"/>
      <c r="G46" s="303"/>
      <c r="H46" s="303"/>
      <c r="I46" s="303"/>
      <c r="J46" s="309"/>
      <c r="K46" s="312"/>
      <c r="L46" s="205">
        <f t="shared" si="20"/>
        <v>0</v>
      </c>
      <c r="M46" s="13"/>
      <c r="N46" s="177"/>
      <c r="O46" s="177"/>
      <c r="P46" s="177"/>
      <c r="Q46" s="395" t="str">
        <f t="shared" si="8"/>
        <v>ok</v>
      </c>
      <c r="R46" s="177"/>
      <c r="S46" s="169"/>
      <c r="T46" s="180"/>
      <c r="U46" s="177"/>
      <c r="V46" s="169"/>
      <c r="W46" s="180"/>
      <c r="X46" s="177"/>
      <c r="Y46" s="169"/>
      <c r="Z46" s="180"/>
      <c r="AA46" s="177"/>
      <c r="AB46" s="169"/>
      <c r="AC46" s="180"/>
      <c r="AD46" s="177"/>
      <c r="AE46" s="169"/>
      <c r="AF46" s="180"/>
      <c r="AG46" s="177"/>
      <c r="AH46" s="169"/>
      <c r="AI46" s="180"/>
      <c r="AJ46" s="177"/>
      <c r="AK46" s="169"/>
      <c r="AL46" s="180"/>
      <c r="AM46" s="177"/>
      <c r="AN46" s="169"/>
      <c r="AO46" s="180"/>
      <c r="AP46" s="177"/>
      <c r="AQ46" s="169"/>
      <c r="AR46" s="180"/>
      <c r="AS46" s="177"/>
      <c r="AT46" s="169"/>
      <c r="AU46" s="180"/>
      <c r="AV46" s="177"/>
      <c r="AW46" s="169"/>
      <c r="AX46" s="180"/>
      <c r="AY46" s="177"/>
      <c r="AZ46" s="169"/>
      <c r="BA46" s="180"/>
      <c r="BB46" s="13"/>
      <c r="BC46" s="26"/>
      <c r="BD46" s="27">
        <f t="shared" si="4"/>
        <v>0</v>
      </c>
      <c r="BE46" s="13"/>
      <c r="BF46" s="26"/>
      <c r="BG46" s="27">
        <f t="shared" si="21"/>
        <v>0</v>
      </c>
      <c r="BH46" s="13"/>
      <c r="BI46" s="26">
        <f t="shared" si="22"/>
        <v>0</v>
      </c>
      <c r="BJ46" s="27">
        <f t="shared" si="23"/>
        <v>0</v>
      </c>
      <c r="BL46" s="43"/>
    </row>
    <row r="47" spans="1:64" ht="15" customHeight="1" thickBot="1">
      <c r="A47" s="13"/>
      <c r="B47" s="388" t="s">
        <v>110</v>
      </c>
      <c r="C47" s="387"/>
      <c r="D47" s="387"/>
      <c r="E47" s="387"/>
      <c r="F47" s="387"/>
      <c r="G47" s="387"/>
      <c r="H47" s="387"/>
      <c r="I47" s="387"/>
      <c r="J47" s="387"/>
      <c r="K47" s="387"/>
      <c r="L47" s="348">
        <f>L48+L59+L70</f>
        <v>0</v>
      </c>
      <c r="M47" s="20"/>
      <c r="N47" s="348">
        <f t="shared" ref="N47:P47" si="24">N48+N59+N70</f>
        <v>0</v>
      </c>
      <c r="O47" s="348">
        <f t="shared" si="24"/>
        <v>0</v>
      </c>
      <c r="P47" s="348">
        <f t="shared" si="24"/>
        <v>0</v>
      </c>
      <c r="Q47" s="395" t="str">
        <f t="shared" si="8"/>
        <v>ok</v>
      </c>
      <c r="R47" s="175">
        <f t="shared" ref="R47:BA47" si="25">R48+R59+R70</f>
        <v>0</v>
      </c>
      <c r="S47" s="166">
        <f t="shared" si="25"/>
        <v>0</v>
      </c>
      <c r="T47" s="176">
        <f t="shared" si="25"/>
        <v>0</v>
      </c>
      <c r="U47" s="175">
        <f t="shared" si="25"/>
        <v>0</v>
      </c>
      <c r="V47" s="166">
        <f t="shared" si="25"/>
        <v>0</v>
      </c>
      <c r="W47" s="176">
        <f t="shared" si="25"/>
        <v>0</v>
      </c>
      <c r="X47" s="175">
        <f t="shared" si="25"/>
        <v>0</v>
      </c>
      <c r="Y47" s="166">
        <f t="shared" si="25"/>
        <v>0</v>
      </c>
      <c r="Z47" s="176">
        <f t="shared" si="25"/>
        <v>0</v>
      </c>
      <c r="AA47" s="175">
        <f t="shared" si="25"/>
        <v>0</v>
      </c>
      <c r="AB47" s="166">
        <f t="shared" si="25"/>
        <v>0</v>
      </c>
      <c r="AC47" s="176">
        <f t="shared" si="25"/>
        <v>0</v>
      </c>
      <c r="AD47" s="175">
        <f t="shared" si="25"/>
        <v>0</v>
      </c>
      <c r="AE47" s="166">
        <f t="shared" si="25"/>
        <v>0</v>
      </c>
      <c r="AF47" s="176">
        <f t="shared" si="25"/>
        <v>0</v>
      </c>
      <c r="AG47" s="175">
        <f t="shared" si="25"/>
        <v>0</v>
      </c>
      <c r="AH47" s="166">
        <f t="shared" si="25"/>
        <v>0</v>
      </c>
      <c r="AI47" s="176">
        <f t="shared" si="25"/>
        <v>0</v>
      </c>
      <c r="AJ47" s="175">
        <f t="shared" si="25"/>
        <v>0</v>
      </c>
      <c r="AK47" s="166">
        <f t="shared" si="25"/>
        <v>0</v>
      </c>
      <c r="AL47" s="176">
        <f t="shared" si="25"/>
        <v>0</v>
      </c>
      <c r="AM47" s="175">
        <f t="shared" si="25"/>
        <v>0</v>
      </c>
      <c r="AN47" s="166">
        <f t="shared" si="25"/>
        <v>0</v>
      </c>
      <c r="AO47" s="176">
        <f t="shared" si="25"/>
        <v>0</v>
      </c>
      <c r="AP47" s="175">
        <f t="shared" si="25"/>
        <v>0</v>
      </c>
      <c r="AQ47" s="166">
        <f t="shared" si="25"/>
        <v>0</v>
      </c>
      <c r="AR47" s="176">
        <f t="shared" si="25"/>
        <v>0</v>
      </c>
      <c r="AS47" s="175">
        <f t="shared" si="25"/>
        <v>0</v>
      </c>
      <c r="AT47" s="166">
        <f t="shared" si="25"/>
        <v>0</v>
      </c>
      <c r="AU47" s="176">
        <f t="shared" si="25"/>
        <v>0</v>
      </c>
      <c r="AV47" s="175">
        <f t="shared" si="25"/>
        <v>0</v>
      </c>
      <c r="AW47" s="166">
        <f t="shared" si="25"/>
        <v>0</v>
      </c>
      <c r="AX47" s="176">
        <f t="shared" si="25"/>
        <v>0</v>
      </c>
      <c r="AY47" s="175">
        <f t="shared" si="25"/>
        <v>0</v>
      </c>
      <c r="AZ47" s="166">
        <f t="shared" si="25"/>
        <v>0</v>
      </c>
      <c r="BA47" s="176">
        <f t="shared" si="25"/>
        <v>0</v>
      </c>
      <c r="BB47" s="13"/>
      <c r="BC47" s="21">
        <f>BC48+BC59+BC70</f>
        <v>0</v>
      </c>
      <c r="BD47" s="22">
        <f t="shared" si="4"/>
        <v>0</v>
      </c>
      <c r="BE47" s="13"/>
      <c r="BF47" s="21">
        <f>BF48+BF59+BF70</f>
        <v>0</v>
      </c>
      <c r="BG47" s="22">
        <f>IFERROR(BF47/L47,0)</f>
        <v>0</v>
      </c>
      <c r="BH47" s="13"/>
      <c r="BI47" s="21">
        <f>BI48+BI59+BI70</f>
        <v>0</v>
      </c>
      <c r="BJ47" s="22">
        <f>IFERROR(BI47/L47,0)</f>
        <v>0</v>
      </c>
      <c r="BL47" s="40"/>
    </row>
    <row r="48" spans="1:64" thickBot="1">
      <c r="A48" s="13"/>
      <c r="B48" s="396" t="s">
        <v>111</v>
      </c>
      <c r="C48" s="397"/>
      <c r="D48" s="397"/>
      <c r="E48" s="397"/>
      <c r="F48" s="397"/>
      <c r="G48" s="397"/>
      <c r="H48" s="397"/>
      <c r="I48" s="397"/>
      <c r="J48" s="397"/>
      <c r="K48" s="397"/>
      <c r="L48" s="347">
        <f>SUM(L49:L58)</f>
        <v>0</v>
      </c>
      <c r="M48" s="13"/>
      <c r="N48" s="347">
        <f t="shared" ref="N48:P48" si="26">SUM(N49:N58)</f>
        <v>0</v>
      </c>
      <c r="O48" s="347">
        <f t="shared" si="26"/>
        <v>0</v>
      </c>
      <c r="P48" s="347">
        <f t="shared" si="26"/>
        <v>0</v>
      </c>
      <c r="Q48" s="395" t="str">
        <f t="shared" si="8"/>
        <v>ok</v>
      </c>
      <c r="R48" s="195">
        <f t="shared" ref="R48:BA48" si="27">SUM(R49:R58)</f>
        <v>0</v>
      </c>
      <c r="S48" s="167">
        <f t="shared" si="27"/>
        <v>0</v>
      </c>
      <c r="T48" s="196">
        <f t="shared" si="27"/>
        <v>0</v>
      </c>
      <c r="U48" s="195">
        <f t="shared" si="27"/>
        <v>0</v>
      </c>
      <c r="V48" s="167">
        <f t="shared" si="27"/>
        <v>0</v>
      </c>
      <c r="W48" s="196">
        <f t="shared" si="27"/>
        <v>0</v>
      </c>
      <c r="X48" s="195">
        <f t="shared" si="27"/>
        <v>0</v>
      </c>
      <c r="Y48" s="167">
        <f t="shared" si="27"/>
        <v>0</v>
      </c>
      <c r="Z48" s="196">
        <f t="shared" si="27"/>
        <v>0</v>
      </c>
      <c r="AA48" s="195">
        <f t="shared" si="27"/>
        <v>0</v>
      </c>
      <c r="AB48" s="167">
        <f t="shared" si="27"/>
        <v>0</v>
      </c>
      <c r="AC48" s="196">
        <f t="shared" si="27"/>
        <v>0</v>
      </c>
      <c r="AD48" s="195">
        <f t="shared" si="27"/>
        <v>0</v>
      </c>
      <c r="AE48" s="167">
        <f t="shared" si="27"/>
        <v>0</v>
      </c>
      <c r="AF48" s="196">
        <f t="shared" si="27"/>
        <v>0</v>
      </c>
      <c r="AG48" s="195">
        <f t="shared" si="27"/>
        <v>0</v>
      </c>
      <c r="AH48" s="167">
        <f t="shared" si="27"/>
        <v>0</v>
      </c>
      <c r="AI48" s="196">
        <f t="shared" si="27"/>
        <v>0</v>
      </c>
      <c r="AJ48" s="195">
        <f t="shared" si="27"/>
        <v>0</v>
      </c>
      <c r="AK48" s="167">
        <f t="shared" si="27"/>
        <v>0</v>
      </c>
      <c r="AL48" s="196">
        <f t="shared" si="27"/>
        <v>0</v>
      </c>
      <c r="AM48" s="195">
        <f t="shared" si="27"/>
        <v>0</v>
      </c>
      <c r="AN48" s="167">
        <f t="shared" si="27"/>
        <v>0</v>
      </c>
      <c r="AO48" s="196">
        <f t="shared" si="27"/>
        <v>0</v>
      </c>
      <c r="AP48" s="195">
        <f t="shared" si="27"/>
        <v>0</v>
      </c>
      <c r="AQ48" s="167">
        <f t="shared" si="27"/>
        <v>0</v>
      </c>
      <c r="AR48" s="196">
        <f t="shared" si="27"/>
        <v>0</v>
      </c>
      <c r="AS48" s="195">
        <f t="shared" si="27"/>
        <v>0</v>
      </c>
      <c r="AT48" s="167">
        <f t="shared" si="27"/>
        <v>0</v>
      </c>
      <c r="AU48" s="196">
        <f t="shared" si="27"/>
        <v>0</v>
      </c>
      <c r="AV48" s="195">
        <f t="shared" si="27"/>
        <v>0</v>
      </c>
      <c r="AW48" s="167">
        <f t="shared" si="27"/>
        <v>0</v>
      </c>
      <c r="AX48" s="196">
        <f t="shared" si="27"/>
        <v>0</v>
      </c>
      <c r="AY48" s="195">
        <f t="shared" si="27"/>
        <v>0</v>
      </c>
      <c r="AZ48" s="167">
        <f t="shared" si="27"/>
        <v>0</v>
      </c>
      <c r="BA48" s="196">
        <f t="shared" si="27"/>
        <v>0</v>
      </c>
      <c r="BB48" s="13"/>
      <c r="BC48" s="28">
        <f>SUM(BC49:BC58)</f>
        <v>0</v>
      </c>
      <c r="BD48" s="29">
        <f t="shared" si="4"/>
        <v>0</v>
      </c>
      <c r="BE48" s="13"/>
      <c r="BF48" s="28">
        <f>SUM(BF49:BF58)</f>
        <v>0</v>
      </c>
      <c r="BG48" s="29">
        <f t="shared" ref="BG48:BG80" si="28">IFERROR(BF48/L48,0)</f>
        <v>0</v>
      </c>
      <c r="BH48" s="13"/>
      <c r="BI48" s="28">
        <f>SUM(BI49:BI58)</f>
        <v>0</v>
      </c>
      <c r="BJ48" s="29">
        <f t="shared" ref="BJ48:BJ80" si="29">IFERROR(BI48/L48,0)</f>
        <v>0</v>
      </c>
      <c r="BL48" s="40"/>
    </row>
    <row r="49" spans="1:64" ht="14.45">
      <c r="A49" s="13"/>
      <c r="B49" s="340" t="s">
        <v>112</v>
      </c>
      <c r="C49" s="329"/>
      <c r="D49" s="329"/>
      <c r="E49" s="329"/>
      <c r="F49" s="325"/>
      <c r="G49" s="302"/>
      <c r="H49" s="302"/>
      <c r="I49" s="330"/>
      <c r="J49" s="331"/>
      <c r="K49" s="332"/>
      <c r="L49" s="205">
        <f t="shared" ref="L49:L58" si="30">F49*H49*J49*K49</f>
        <v>0</v>
      </c>
      <c r="M49" s="19"/>
      <c r="N49" s="177"/>
      <c r="O49" s="177"/>
      <c r="P49" s="177"/>
      <c r="Q49" s="395" t="str">
        <f t="shared" si="8"/>
        <v>ok</v>
      </c>
      <c r="R49" s="177"/>
      <c r="S49" s="169"/>
      <c r="T49" s="178"/>
      <c r="U49" s="177"/>
      <c r="V49" s="169"/>
      <c r="W49" s="178"/>
      <c r="X49" s="177"/>
      <c r="Y49" s="169"/>
      <c r="Z49" s="178"/>
      <c r="AA49" s="177"/>
      <c r="AB49" s="169"/>
      <c r="AC49" s="178"/>
      <c r="AD49" s="177"/>
      <c r="AE49" s="169"/>
      <c r="AF49" s="178"/>
      <c r="AG49" s="177"/>
      <c r="AH49" s="169"/>
      <c r="AI49" s="178"/>
      <c r="AJ49" s="177"/>
      <c r="AK49" s="169"/>
      <c r="AL49" s="178"/>
      <c r="AM49" s="177"/>
      <c r="AN49" s="169"/>
      <c r="AO49" s="178"/>
      <c r="AP49" s="177"/>
      <c r="AQ49" s="169"/>
      <c r="AR49" s="178"/>
      <c r="AS49" s="177"/>
      <c r="AT49" s="169"/>
      <c r="AU49" s="178"/>
      <c r="AV49" s="177"/>
      <c r="AW49" s="169"/>
      <c r="AX49" s="178"/>
      <c r="AY49" s="177"/>
      <c r="AZ49" s="169"/>
      <c r="BA49" s="178"/>
      <c r="BB49" s="13"/>
      <c r="BC49" s="26"/>
      <c r="BD49" s="27">
        <f t="shared" si="4"/>
        <v>0</v>
      </c>
      <c r="BE49" s="13"/>
      <c r="BF49" s="26"/>
      <c r="BG49" s="27">
        <f t="shared" si="28"/>
        <v>0</v>
      </c>
      <c r="BH49" s="13"/>
      <c r="BI49" s="26">
        <f t="shared" ref="BI49:BI58" si="31">BC49+BF49</f>
        <v>0</v>
      </c>
      <c r="BJ49" s="27">
        <f t="shared" si="29"/>
        <v>0</v>
      </c>
      <c r="BL49" s="43"/>
    </row>
    <row r="50" spans="1:64" ht="14.45">
      <c r="A50" s="13"/>
      <c r="B50" s="340" t="s">
        <v>113</v>
      </c>
      <c r="C50" s="267"/>
      <c r="D50" s="329"/>
      <c r="E50" s="267"/>
      <c r="F50" s="319"/>
      <c r="G50" s="23"/>
      <c r="H50" s="23"/>
      <c r="I50" s="55"/>
      <c r="J50" s="202"/>
      <c r="K50" s="37"/>
      <c r="L50" s="205">
        <f t="shared" si="30"/>
        <v>0</v>
      </c>
      <c r="M50" s="19"/>
      <c r="N50" s="177"/>
      <c r="O50" s="177"/>
      <c r="P50" s="177"/>
      <c r="Q50" s="395" t="str">
        <f t="shared" si="8"/>
        <v>ok</v>
      </c>
      <c r="R50" s="177"/>
      <c r="S50" s="169"/>
      <c r="T50" s="178"/>
      <c r="U50" s="177"/>
      <c r="V50" s="169"/>
      <c r="W50" s="178"/>
      <c r="X50" s="177"/>
      <c r="Y50" s="169"/>
      <c r="Z50" s="178"/>
      <c r="AA50" s="177"/>
      <c r="AB50" s="169"/>
      <c r="AC50" s="178"/>
      <c r="AD50" s="177"/>
      <c r="AE50" s="169"/>
      <c r="AF50" s="178"/>
      <c r="AG50" s="177"/>
      <c r="AH50" s="169"/>
      <c r="AI50" s="178"/>
      <c r="AJ50" s="177"/>
      <c r="AK50" s="169"/>
      <c r="AL50" s="178"/>
      <c r="AM50" s="177"/>
      <c r="AN50" s="169"/>
      <c r="AO50" s="178"/>
      <c r="AP50" s="177"/>
      <c r="AQ50" s="169"/>
      <c r="AR50" s="178"/>
      <c r="AS50" s="177"/>
      <c r="AT50" s="169"/>
      <c r="AU50" s="178"/>
      <c r="AV50" s="177"/>
      <c r="AW50" s="169"/>
      <c r="AX50" s="178"/>
      <c r="AY50" s="177"/>
      <c r="AZ50" s="169"/>
      <c r="BA50" s="178"/>
      <c r="BB50" s="13"/>
      <c r="BC50" s="26"/>
      <c r="BD50" s="27">
        <f t="shared" si="4"/>
        <v>0</v>
      </c>
      <c r="BE50" s="13"/>
      <c r="BF50" s="26"/>
      <c r="BG50" s="27">
        <f t="shared" si="28"/>
        <v>0</v>
      </c>
      <c r="BH50" s="13"/>
      <c r="BI50" s="26">
        <f t="shared" si="31"/>
        <v>0</v>
      </c>
      <c r="BJ50" s="27">
        <f t="shared" si="29"/>
        <v>0</v>
      </c>
      <c r="BL50" s="43"/>
    </row>
    <row r="51" spans="1:64" ht="14.45" outlineLevel="1">
      <c r="A51" s="13"/>
      <c r="B51" s="340" t="s">
        <v>114</v>
      </c>
      <c r="C51" s="267"/>
      <c r="D51" s="329"/>
      <c r="E51" s="267"/>
      <c r="F51" s="319"/>
      <c r="G51" s="23"/>
      <c r="H51" s="23"/>
      <c r="I51" s="55"/>
      <c r="J51" s="202"/>
      <c r="K51" s="37"/>
      <c r="L51" s="205">
        <f t="shared" si="30"/>
        <v>0</v>
      </c>
      <c r="M51" s="19"/>
      <c r="N51" s="177"/>
      <c r="O51" s="177"/>
      <c r="P51" s="177"/>
      <c r="Q51" s="395" t="str">
        <f t="shared" si="8"/>
        <v>ok</v>
      </c>
      <c r="R51" s="177"/>
      <c r="S51" s="169"/>
      <c r="T51" s="178"/>
      <c r="U51" s="177"/>
      <c r="V51" s="169"/>
      <c r="W51" s="178"/>
      <c r="X51" s="177"/>
      <c r="Y51" s="169"/>
      <c r="Z51" s="178"/>
      <c r="AA51" s="177"/>
      <c r="AB51" s="169"/>
      <c r="AC51" s="178"/>
      <c r="AD51" s="177"/>
      <c r="AE51" s="169"/>
      <c r="AF51" s="178"/>
      <c r="AG51" s="177"/>
      <c r="AH51" s="169"/>
      <c r="AI51" s="178"/>
      <c r="AJ51" s="177"/>
      <c r="AK51" s="169"/>
      <c r="AL51" s="178"/>
      <c r="AM51" s="177"/>
      <c r="AN51" s="169"/>
      <c r="AO51" s="178"/>
      <c r="AP51" s="177"/>
      <c r="AQ51" s="169"/>
      <c r="AR51" s="178"/>
      <c r="AS51" s="177"/>
      <c r="AT51" s="169"/>
      <c r="AU51" s="178"/>
      <c r="AV51" s="177"/>
      <c r="AW51" s="169"/>
      <c r="AX51" s="178"/>
      <c r="AY51" s="177"/>
      <c r="AZ51" s="169"/>
      <c r="BA51" s="178"/>
      <c r="BB51" s="13"/>
      <c r="BC51" s="26"/>
      <c r="BD51" s="27">
        <f t="shared" si="4"/>
        <v>0</v>
      </c>
      <c r="BE51" s="13"/>
      <c r="BF51" s="26"/>
      <c r="BG51" s="27">
        <f t="shared" si="28"/>
        <v>0</v>
      </c>
      <c r="BH51" s="13"/>
      <c r="BI51" s="26">
        <f t="shared" si="31"/>
        <v>0</v>
      </c>
      <c r="BJ51" s="27">
        <f t="shared" si="29"/>
        <v>0</v>
      </c>
      <c r="BL51" s="43"/>
    </row>
    <row r="52" spans="1:64" ht="14.45" outlineLevel="1">
      <c r="A52" s="13"/>
      <c r="B52" s="340" t="s">
        <v>115</v>
      </c>
      <c r="C52" s="267"/>
      <c r="D52" s="329"/>
      <c r="E52" s="267"/>
      <c r="F52" s="319"/>
      <c r="G52" s="23"/>
      <c r="H52" s="23"/>
      <c r="I52" s="55"/>
      <c r="J52" s="202"/>
      <c r="K52" s="37"/>
      <c r="L52" s="205">
        <f t="shared" si="30"/>
        <v>0</v>
      </c>
      <c r="M52" s="19"/>
      <c r="N52" s="177"/>
      <c r="O52" s="177"/>
      <c r="P52" s="177"/>
      <c r="Q52" s="395" t="str">
        <f t="shared" si="8"/>
        <v>ok</v>
      </c>
      <c r="R52" s="177"/>
      <c r="S52" s="169"/>
      <c r="T52" s="178"/>
      <c r="U52" s="177"/>
      <c r="V52" s="169"/>
      <c r="W52" s="178"/>
      <c r="X52" s="177"/>
      <c r="Y52" s="169"/>
      <c r="Z52" s="178"/>
      <c r="AA52" s="177"/>
      <c r="AB52" s="169"/>
      <c r="AC52" s="178"/>
      <c r="AD52" s="177"/>
      <c r="AE52" s="169"/>
      <c r="AF52" s="178"/>
      <c r="AG52" s="177"/>
      <c r="AH52" s="169"/>
      <c r="AI52" s="178"/>
      <c r="AJ52" s="177"/>
      <c r="AK52" s="169"/>
      <c r="AL52" s="178"/>
      <c r="AM52" s="177"/>
      <c r="AN52" s="169"/>
      <c r="AO52" s="178"/>
      <c r="AP52" s="177"/>
      <c r="AQ52" s="169"/>
      <c r="AR52" s="178"/>
      <c r="AS52" s="177"/>
      <c r="AT52" s="169"/>
      <c r="AU52" s="178"/>
      <c r="AV52" s="177"/>
      <c r="AW52" s="169"/>
      <c r="AX52" s="178"/>
      <c r="AY52" s="177"/>
      <c r="AZ52" s="169"/>
      <c r="BA52" s="178"/>
      <c r="BB52" s="13"/>
      <c r="BC52" s="26"/>
      <c r="BD52" s="27">
        <f t="shared" si="4"/>
        <v>0</v>
      </c>
      <c r="BE52" s="13"/>
      <c r="BF52" s="26"/>
      <c r="BG52" s="27">
        <f t="shared" si="28"/>
        <v>0</v>
      </c>
      <c r="BH52" s="13"/>
      <c r="BI52" s="26">
        <f t="shared" si="31"/>
        <v>0</v>
      </c>
      <c r="BJ52" s="27">
        <f t="shared" si="29"/>
        <v>0</v>
      </c>
      <c r="BL52" s="43"/>
    </row>
    <row r="53" spans="1:64" ht="14.45" outlineLevel="1">
      <c r="A53" s="13"/>
      <c r="B53" s="340" t="s">
        <v>116</v>
      </c>
      <c r="C53" s="267"/>
      <c r="D53" s="329"/>
      <c r="E53" s="267"/>
      <c r="F53" s="319"/>
      <c r="G53" s="23"/>
      <c r="H53" s="23"/>
      <c r="I53" s="55"/>
      <c r="J53" s="202"/>
      <c r="K53" s="37"/>
      <c r="L53" s="205">
        <f t="shared" si="30"/>
        <v>0</v>
      </c>
      <c r="M53" s="19"/>
      <c r="N53" s="177"/>
      <c r="O53" s="177"/>
      <c r="P53" s="177"/>
      <c r="Q53" s="395" t="str">
        <f t="shared" si="8"/>
        <v>ok</v>
      </c>
      <c r="R53" s="177"/>
      <c r="S53" s="169"/>
      <c r="T53" s="178"/>
      <c r="U53" s="177"/>
      <c r="V53" s="169"/>
      <c r="W53" s="178"/>
      <c r="X53" s="177"/>
      <c r="Y53" s="169"/>
      <c r="Z53" s="178"/>
      <c r="AA53" s="177"/>
      <c r="AB53" s="169"/>
      <c r="AC53" s="178"/>
      <c r="AD53" s="177"/>
      <c r="AE53" s="169"/>
      <c r="AF53" s="178"/>
      <c r="AG53" s="177"/>
      <c r="AH53" s="169"/>
      <c r="AI53" s="178"/>
      <c r="AJ53" s="177"/>
      <c r="AK53" s="169"/>
      <c r="AL53" s="178"/>
      <c r="AM53" s="177"/>
      <c r="AN53" s="169"/>
      <c r="AO53" s="178"/>
      <c r="AP53" s="177"/>
      <c r="AQ53" s="169"/>
      <c r="AR53" s="178"/>
      <c r="AS53" s="177"/>
      <c r="AT53" s="169"/>
      <c r="AU53" s="178"/>
      <c r="AV53" s="177"/>
      <c r="AW53" s="169"/>
      <c r="AX53" s="178"/>
      <c r="AY53" s="177"/>
      <c r="AZ53" s="169"/>
      <c r="BA53" s="178"/>
      <c r="BB53" s="13"/>
      <c r="BC53" s="26"/>
      <c r="BD53" s="27">
        <f t="shared" si="4"/>
        <v>0</v>
      </c>
      <c r="BE53" s="13"/>
      <c r="BF53" s="26"/>
      <c r="BG53" s="27">
        <f t="shared" si="28"/>
        <v>0</v>
      </c>
      <c r="BH53" s="13"/>
      <c r="BI53" s="26">
        <f t="shared" si="31"/>
        <v>0</v>
      </c>
      <c r="BJ53" s="27">
        <f t="shared" si="29"/>
        <v>0</v>
      </c>
      <c r="BL53" s="43"/>
    </row>
    <row r="54" spans="1:64" ht="14.45" outlineLevel="1">
      <c r="A54" s="13"/>
      <c r="B54" s="340" t="s">
        <v>117</v>
      </c>
      <c r="C54" s="267"/>
      <c r="D54" s="329"/>
      <c r="E54" s="267"/>
      <c r="F54" s="319"/>
      <c r="G54" s="23"/>
      <c r="H54" s="23"/>
      <c r="I54" s="55"/>
      <c r="J54" s="202"/>
      <c r="K54" s="37"/>
      <c r="L54" s="205">
        <f t="shared" si="30"/>
        <v>0</v>
      </c>
      <c r="M54" s="19"/>
      <c r="N54" s="177"/>
      <c r="O54" s="177"/>
      <c r="P54" s="177"/>
      <c r="Q54" s="395" t="str">
        <f t="shared" si="8"/>
        <v>ok</v>
      </c>
      <c r="R54" s="177"/>
      <c r="S54" s="169"/>
      <c r="T54" s="178"/>
      <c r="U54" s="177"/>
      <c r="V54" s="169"/>
      <c r="W54" s="178"/>
      <c r="X54" s="177"/>
      <c r="Y54" s="169"/>
      <c r="Z54" s="178"/>
      <c r="AA54" s="177"/>
      <c r="AB54" s="169"/>
      <c r="AC54" s="178"/>
      <c r="AD54" s="177"/>
      <c r="AE54" s="169"/>
      <c r="AF54" s="178"/>
      <c r="AG54" s="177"/>
      <c r="AH54" s="169"/>
      <c r="AI54" s="178"/>
      <c r="AJ54" s="177"/>
      <c r="AK54" s="169"/>
      <c r="AL54" s="178"/>
      <c r="AM54" s="177"/>
      <c r="AN54" s="169"/>
      <c r="AO54" s="178"/>
      <c r="AP54" s="177"/>
      <c r="AQ54" s="169"/>
      <c r="AR54" s="178"/>
      <c r="AS54" s="177"/>
      <c r="AT54" s="169"/>
      <c r="AU54" s="178"/>
      <c r="AV54" s="177"/>
      <c r="AW54" s="169"/>
      <c r="AX54" s="178"/>
      <c r="AY54" s="177"/>
      <c r="AZ54" s="169"/>
      <c r="BA54" s="178"/>
      <c r="BB54" s="13"/>
      <c r="BC54" s="26"/>
      <c r="BD54" s="27">
        <f t="shared" si="4"/>
        <v>0</v>
      </c>
      <c r="BE54" s="13"/>
      <c r="BF54" s="26"/>
      <c r="BG54" s="27">
        <f t="shared" si="28"/>
        <v>0</v>
      </c>
      <c r="BH54" s="13"/>
      <c r="BI54" s="26">
        <f t="shared" si="31"/>
        <v>0</v>
      </c>
      <c r="BJ54" s="27">
        <f t="shared" si="29"/>
        <v>0</v>
      </c>
      <c r="BL54" s="43"/>
    </row>
    <row r="55" spans="1:64" ht="14.45" outlineLevel="1">
      <c r="A55" s="13"/>
      <c r="B55" s="340" t="s">
        <v>118</v>
      </c>
      <c r="C55" s="267"/>
      <c r="D55" s="329"/>
      <c r="E55" s="267"/>
      <c r="F55" s="319"/>
      <c r="G55" s="23"/>
      <c r="H55" s="23"/>
      <c r="I55" s="55"/>
      <c r="J55" s="202"/>
      <c r="K55" s="37"/>
      <c r="L55" s="205">
        <f t="shared" si="30"/>
        <v>0</v>
      </c>
      <c r="M55" s="19"/>
      <c r="N55" s="177"/>
      <c r="O55" s="177"/>
      <c r="P55" s="177"/>
      <c r="Q55" s="395" t="str">
        <f t="shared" si="8"/>
        <v>ok</v>
      </c>
      <c r="R55" s="177"/>
      <c r="S55" s="169"/>
      <c r="T55" s="178"/>
      <c r="U55" s="177"/>
      <c r="V55" s="169"/>
      <c r="W55" s="178"/>
      <c r="X55" s="177"/>
      <c r="Y55" s="169"/>
      <c r="Z55" s="178"/>
      <c r="AA55" s="177"/>
      <c r="AB55" s="169"/>
      <c r="AC55" s="178"/>
      <c r="AD55" s="177"/>
      <c r="AE55" s="169"/>
      <c r="AF55" s="178"/>
      <c r="AG55" s="177"/>
      <c r="AH55" s="169"/>
      <c r="AI55" s="178"/>
      <c r="AJ55" s="177"/>
      <c r="AK55" s="169"/>
      <c r="AL55" s="178"/>
      <c r="AM55" s="177"/>
      <c r="AN55" s="169"/>
      <c r="AO55" s="178"/>
      <c r="AP55" s="177"/>
      <c r="AQ55" s="169"/>
      <c r="AR55" s="178"/>
      <c r="AS55" s="177"/>
      <c r="AT55" s="169"/>
      <c r="AU55" s="178"/>
      <c r="AV55" s="177"/>
      <c r="AW55" s="169"/>
      <c r="AX55" s="178"/>
      <c r="AY55" s="177"/>
      <c r="AZ55" s="169"/>
      <c r="BA55" s="178"/>
      <c r="BB55" s="13"/>
      <c r="BC55" s="26"/>
      <c r="BD55" s="27">
        <f t="shared" si="4"/>
        <v>0</v>
      </c>
      <c r="BE55" s="13"/>
      <c r="BF55" s="26"/>
      <c r="BG55" s="27">
        <f t="shared" si="28"/>
        <v>0</v>
      </c>
      <c r="BH55" s="13"/>
      <c r="BI55" s="26">
        <f t="shared" si="31"/>
        <v>0</v>
      </c>
      <c r="BJ55" s="27">
        <f t="shared" si="29"/>
        <v>0</v>
      </c>
      <c r="BL55" s="43"/>
    </row>
    <row r="56" spans="1:64" ht="14.45" outlineLevel="1">
      <c r="A56" s="13"/>
      <c r="B56" s="340" t="s">
        <v>119</v>
      </c>
      <c r="C56" s="267"/>
      <c r="D56" s="329"/>
      <c r="E56" s="267"/>
      <c r="F56" s="319"/>
      <c r="G56" s="23"/>
      <c r="H56" s="23"/>
      <c r="I56" s="55"/>
      <c r="J56" s="202"/>
      <c r="K56" s="37"/>
      <c r="L56" s="205">
        <f t="shared" si="30"/>
        <v>0</v>
      </c>
      <c r="M56" s="19"/>
      <c r="N56" s="177"/>
      <c r="O56" s="177"/>
      <c r="P56" s="177"/>
      <c r="Q56" s="395" t="str">
        <f t="shared" si="8"/>
        <v>ok</v>
      </c>
      <c r="R56" s="177"/>
      <c r="S56" s="169"/>
      <c r="T56" s="178"/>
      <c r="U56" s="177"/>
      <c r="V56" s="169"/>
      <c r="W56" s="178"/>
      <c r="X56" s="177"/>
      <c r="Y56" s="169"/>
      <c r="Z56" s="178"/>
      <c r="AA56" s="177"/>
      <c r="AB56" s="169"/>
      <c r="AC56" s="178"/>
      <c r="AD56" s="177"/>
      <c r="AE56" s="169"/>
      <c r="AF56" s="178"/>
      <c r="AG56" s="177"/>
      <c r="AH56" s="169"/>
      <c r="AI56" s="178"/>
      <c r="AJ56" s="177"/>
      <c r="AK56" s="169"/>
      <c r="AL56" s="178"/>
      <c r="AM56" s="177"/>
      <c r="AN56" s="169"/>
      <c r="AO56" s="178"/>
      <c r="AP56" s="177"/>
      <c r="AQ56" s="169"/>
      <c r="AR56" s="178"/>
      <c r="AS56" s="177"/>
      <c r="AT56" s="169"/>
      <c r="AU56" s="178"/>
      <c r="AV56" s="177"/>
      <c r="AW56" s="169"/>
      <c r="AX56" s="178"/>
      <c r="AY56" s="177"/>
      <c r="AZ56" s="169"/>
      <c r="BA56" s="178"/>
      <c r="BB56" s="13"/>
      <c r="BC56" s="26"/>
      <c r="BD56" s="27">
        <f t="shared" si="4"/>
        <v>0</v>
      </c>
      <c r="BE56" s="13"/>
      <c r="BF56" s="26"/>
      <c r="BG56" s="27">
        <f t="shared" si="28"/>
        <v>0</v>
      </c>
      <c r="BH56" s="13"/>
      <c r="BI56" s="26">
        <f t="shared" si="31"/>
        <v>0</v>
      </c>
      <c r="BJ56" s="27">
        <f t="shared" si="29"/>
        <v>0</v>
      </c>
      <c r="BL56" s="43"/>
    </row>
    <row r="57" spans="1:64" ht="14.45" outlineLevel="1">
      <c r="A57" s="13"/>
      <c r="B57" s="340" t="s">
        <v>120</v>
      </c>
      <c r="C57" s="267"/>
      <c r="D57" s="329"/>
      <c r="E57" s="267"/>
      <c r="F57" s="319"/>
      <c r="G57" s="23"/>
      <c r="H57" s="23"/>
      <c r="I57" s="55"/>
      <c r="J57" s="202"/>
      <c r="K57" s="37"/>
      <c r="L57" s="205">
        <f t="shared" si="30"/>
        <v>0</v>
      </c>
      <c r="M57" s="19"/>
      <c r="N57" s="177"/>
      <c r="O57" s="177"/>
      <c r="P57" s="177"/>
      <c r="Q57" s="395" t="str">
        <f t="shared" si="8"/>
        <v>ok</v>
      </c>
      <c r="R57" s="177"/>
      <c r="S57" s="169"/>
      <c r="T57" s="178"/>
      <c r="U57" s="177"/>
      <c r="V57" s="169"/>
      <c r="W57" s="178"/>
      <c r="X57" s="177"/>
      <c r="Y57" s="169"/>
      <c r="Z57" s="178"/>
      <c r="AA57" s="177"/>
      <c r="AB57" s="169"/>
      <c r="AC57" s="178"/>
      <c r="AD57" s="177"/>
      <c r="AE57" s="169"/>
      <c r="AF57" s="178"/>
      <c r="AG57" s="177"/>
      <c r="AH57" s="169"/>
      <c r="AI57" s="178"/>
      <c r="AJ57" s="177"/>
      <c r="AK57" s="169"/>
      <c r="AL57" s="178"/>
      <c r="AM57" s="177"/>
      <c r="AN57" s="169"/>
      <c r="AO57" s="178"/>
      <c r="AP57" s="177"/>
      <c r="AQ57" s="169"/>
      <c r="AR57" s="178"/>
      <c r="AS57" s="177"/>
      <c r="AT57" s="169"/>
      <c r="AU57" s="178"/>
      <c r="AV57" s="177"/>
      <c r="AW57" s="169"/>
      <c r="AX57" s="178"/>
      <c r="AY57" s="177"/>
      <c r="AZ57" s="169"/>
      <c r="BA57" s="178"/>
      <c r="BB57" s="13"/>
      <c r="BC57" s="26"/>
      <c r="BD57" s="27">
        <f t="shared" si="4"/>
        <v>0</v>
      </c>
      <c r="BE57" s="13"/>
      <c r="BF57" s="26"/>
      <c r="BG57" s="27">
        <f t="shared" si="28"/>
        <v>0</v>
      </c>
      <c r="BH57" s="13"/>
      <c r="BI57" s="26">
        <f t="shared" si="31"/>
        <v>0</v>
      </c>
      <c r="BJ57" s="27">
        <f t="shared" si="29"/>
        <v>0</v>
      </c>
      <c r="BL57" s="43"/>
    </row>
    <row r="58" spans="1:64" outlineLevel="1" thickBot="1">
      <c r="A58" s="13"/>
      <c r="B58" s="340" t="s">
        <v>121</v>
      </c>
      <c r="C58" s="328"/>
      <c r="D58" s="329"/>
      <c r="E58" s="328"/>
      <c r="F58" s="326"/>
      <c r="G58" s="303"/>
      <c r="H58" s="303"/>
      <c r="I58" s="308"/>
      <c r="J58" s="345"/>
      <c r="K58" s="312"/>
      <c r="L58" s="205">
        <f t="shared" si="30"/>
        <v>0</v>
      </c>
      <c r="M58" s="19"/>
      <c r="N58" s="177"/>
      <c r="O58" s="177"/>
      <c r="P58" s="177"/>
      <c r="Q58" s="395" t="str">
        <f t="shared" si="8"/>
        <v>ok</v>
      </c>
      <c r="R58" s="177"/>
      <c r="S58" s="169"/>
      <c r="T58" s="178"/>
      <c r="U58" s="177"/>
      <c r="V58" s="169"/>
      <c r="W58" s="178"/>
      <c r="X58" s="177"/>
      <c r="Y58" s="169"/>
      <c r="Z58" s="178"/>
      <c r="AA58" s="177"/>
      <c r="AB58" s="169"/>
      <c r="AC58" s="178"/>
      <c r="AD58" s="177"/>
      <c r="AE58" s="169"/>
      <c r="AF58" s="178"/>
      <c r="AG58" s="177"/>
      <c r="AH58" s="169"/>
      <c r="AI58" s="178"/>
      <c r="AJ58" s="177"/>
      <c r="AK58" s="169"/>
      <c r="AL58" s="178"/>
      <c r="AM58" s="177"/>
      <c r="AN58" s="169"/>
      <c r="AO58" s="178"/>
      <c r="AP58" s="177"/>
      <c r="AQ58" s="169"/>
      <c r="AR58" s="178"/>
      <c r="AS58" s="177"/>
      <c r="AT58" s="169"/>
      <c r="AU58" s="178"/>
      <c r="AV58" s="177"/>
      <c r="AW58" s="169"/>
      <c r="AX58" s="178"/>
      <c r="AY58" s="177"/>
      <c r="AZ58" s="169"/>
      <c r="BA58" s="178"/>
      <c r="BB58" s="13"/>
      <c r="BC58" s="26"/>
      <c r="BD58" s="27">
        <f t="shared" si="4"/>
        <v>0</v>
      </c>
      <c r="BE58" s="13"/>
      <c r="BF58" s="26"/>
      <c r="BG58" s="27">
        <f t="shared" si="28"/>
        <v>0</v>
      </c>
      <c r="BH58" s="13"/>
      <c r="BI58" s="26">
        <f t="shared" si="31"/>
        <v>0</v>
      </c>
      <c r="BJ58" s="27">
        <f t="shared" si="29"/>
        <v>0</v>
      </c>
      <c r="BL58" s="152"/>
    </row>
    <row r="59" spans="1:64" thickBot="1">
      <c r="A59" s="13"/>
      <c r="B59" s="396" t="s">
        <v>122</v>
      </c>
      <c r="C59" s="397"/>
      <c r="D59" s="397"/>
      <c r="E59" s="397"/>
      <c r="F59" s="397"/>
      <c r="G59" s="397"/>
      <c r="H59" s="397"/>
      <c r="I59" s="397"/>
      <c r="J59" s="397"/>
      <c r="K59" s="397"/>
      <c r="L59" s="347">
        <f>SUM(L60:L69)</f>
        <v>0</v>
      </c>
      <c r="M59" s="13"/>
      <c r="N59" s="347">
        <f t="shared" ref="N59:P59" si="32">SUM(N60:N69)</f>
        <v>0</v>
      </c>
      <c r="O59" s="347">
        <f t="shared" si="32"/>
        <v>0</v>
      </c>
      <c r="P59" s="347">
        <f t="shared" si="32"/>
        <v>0</v>
      </c>
      <c r="Q59" s="395" t="str">
        <f t="shared" si="8"/>
        <v>ok</v>
      </c>
      <c r="R59" s="195">
        <f t="shared" ref="R59:BA59" si="33">SUM(R60:R69)</f>
        <v>0</v>
      </c>
      <c r="S59" s="167">
        <f t="shared" si="33"/>
        <v>0</v>
      </c>
      <c r="T59" s="196">
        <f t="shared" si="33"/>
        <v>0</v>
      </c>
      <c r="U59" s="195">
        <f t="shared" si="33"/>
        <v>0</v>
      </c>
      <c r="V59" s="167">
        <f t="shared" si="33"/>
        <v>0</v>
      </c>
      <c r="W59" s="196">
        <f t="shared" si="33"/>
        <v>0</v>
      </c>
      <c r="X59" s="195">
        <f t="shared" si="33"/>
        <v>0</v>
      </c>
      <c r="Y59" s="167">
        <f t="shared" si="33"/>
        <v>0</v>
      </c>
      <c r="Z59" s="196">
        <f t="shared" si="33"/>
        <v>0</v>
      </c>
      <c r="AA59" s="195">
        <f t="shared" si="33"/>
        <v>0</v>
      </c>
      <c r="AB59" s="167">
        <f t="shared" si="33"/>
        <v>0</v>
      </c>
      <c r="AC59" s="196">
        <f t="shared" si="33"/>
        <v>0</v>
      </c>
      <c r="AD59" s="195">
        <f t="shared" si="33"/>
        <v>0</v>
      </c>
      <c r="AE59" s="167">
        <f t="shared" si="33"/>
        <v>0</v>
      </c>
      <c r="AF59" s="196">
        <f t="shared" si="33"/>
        <v>0</v>
      </c>
      <c r="AG59" s="195">
        <f t="shared" si="33"/>
        <v>0</v>
      </c>
      <c r="AH59" s="167">
        <f t="shared" si="33"/>
        <v>0</v>
      </c>
      <c r="AI59" s="196">
        <f t="shared" si="33"/>
        <v>0</v>
      </c>
      <c r="AJ59" s="195">
        <f t="shared" si="33"/>
        <v>0</v>
      </c>
      <c r="AK59" s="167">
        <f t="shared" si="33"/>
        <v>0</v>
      </c>
      <c r="AL59" s="196">
        <f t="shared" si="33"/>
        <v>0</v>
      </c>
      <c r="AM59" s="195">
        <f t="shared" si="33"/>
        <v>0</v>
      </c>
      <c r="AN59" s="167">
        <f t="shared" si="33"/>
        <v>0</v>
      </c>
      <c r="AO59" s="196">
        <f t="shared" si="33"/>
        <v>0</v>
      </c>
      <c r="AP59" s="195">
        <f t="shared" si="33"/>
        <v>0</v>
      </c>
      <c r="AQ59" s="167">
        <f t="shared" si="33"/>
        <v>0</v>
      </c>
      <c r="AR59" s="196">
        <f t="shared" si="33"/>
        <v>0</v>
      </c>
      <c r="AS59" s="195">
        <f t="shared" si="33"/>
        <v>0</v>
      </c>
      <c r="AT59" s="167">
        <f t="shared" si="33"/>
        <v>0</v>
      </c>
      <c r="AU59" s="196">
        <f t="shared" si="33"/>
        <v>0</v>
      </c>
      <c r="AV59" s="195">
        <f t="shared" si="33"/>
        <v>0</v>
      </c>
      <c r="AW59" s="167">
        <f t="shared" si="33"/>
        <v>0</v>
      </c>
      <c r="AX59" s="196">
        <f t="shared" si="33"/>
        <v>0</v>
      </c>
      <c r="AY59" s="195">
        <f t="shared" si="33"/>
        <v>0</v>
      </c>
      <c r="AZ59" s="167">
        <f t="shared" si="33"/>
        <v>0</v>
      </c>
      <c r="BA59" s="196">
        <f t="shared" si="33"/>
        <v>0</v>
      </c>
      <c r="BB59" s="13"/>
      <c r="BC59" s="28">
        <f>SUM(BC60:BC69)</f>
        <v>0</v>
      </c>
      <c r="BD59" s="29">
        <f t="shared" si="4"/>
        <v>0</v>
      </c>
      <c r="BE59" s="13"/>
      <c r="BF59" s="28">
        <f>SUM(BF60:BF69)</f>
        <v>0</v>
      </c>
      <c r="BG59" s="29">
        <f t="shared" si="28"/>
        <v>0</v>
      </c>
      <c r="BH59" s="13"/>
      <c r="BI59" s="28">
        <f>SUM(BI60:BI69)</f>
        <v>0</v>
      </c>
      <c r="BJ59" s="29">
        <f t="shared" si="29"/>
        <v>0</v>
      </c>
      <c r="BL59" s="40"/>
    </row>
    <row r="60" spans="1:64" ht="14.45">
      <c r="A60" s="13"/>
      <c r="B60" s="340" t="s">
        <v>123</v>
      </c>
      <c r="C60" s="329"/>
      <c r="D60" s="329"/>
      <c r="E60" s="329"/>
      <c r="F60" s="325"/>
      <c r="G60" s="302"/>
      <c r="H60" s="302"/>
      <c r="I60" s="330"/>
      <c r="J60" s="331"/>
      <c r="K60" s="332"/>
      <c r="L60" s="205">
        <f t="shared" ref="L60:L69" si="34">F60*H60*J60*K60</f>
        <v>0</v>
      </c>
      <c r="M60" s="19"/>
      <c r="N60" s="177"/>
      <c r="O60" s="177"/>
      <c r="P60" s="177"/>
      <c r="Q60" s="395" t="str">
        <f t="shared" si="8"/>
        <v>ok</v>
      </c>
      <c r="R60" s="177"/>
      <c r="S60" s="170"/>
      <c r="T60" s="178"/>
      <c r="U60" s="177"/>
      <c r="V60" s="170"/>
      <c r="W60" s="178"/>
      <c r="X60" s="177"/>
      <c r="Y60" s="170"/>
      <c r="Z60" s="178"/>
      <c r="AA60" s="177"/>
      <c r="AB60" s="170"/>
      <c r="AC60" s="178"/>
      <c r="AD60" s="177"/>
      <c r="AE60" s="170"/>
      <c r="AF60" s="178"/>
      <c r="AG60" s="177"/>
      <c r="AH60" s="170"/>
      <c r="AI60" s="178"/>
      <c r="AJ60" s="177"/>
      <c r="AK60" s="170"/>
      <c r="AL60" s="178"/>
      <c r="AM60" s="177"/>
      <c r="AN60" s="170"/>
      <c r="AO60" s="178"/>
      <c r="AP60" s="177"/>
      <c r="AQ60" s="170"/>
      <c r="AR60" s="178"/>
      <c r="AS60" s="177"/>
      <c r="AT60" s="170"/>
      <c r="AU60" s="178"/>
      <c r="AV60" s="177"/>
      <c r="AW60" s="170"/>
      <c r="AX60" s="178"/>
      <c r="AY60" s="177"/>
      <c r="AZ60" s="170"/>
      <c r="BA60" s="178"/>
      <c r="BB60" s="13"/>
      <c r="BC60" s="26"/>
      <c r="BD60" s="27">
        <f t="shared" si="4"/>
        <v>0</v>
      </c>
      <c r="BE60" s="13"/>
      <c r="BF60" s="26"/>
      <c r="BG60" s="27">
        <f t="shared" si="28"/>
        <v>0</v>
      </c>
      <c r="BH60" s="13"/>
      <c r="BI60" s="26">
        <f t="shared" ref="BI60:BI69" si="35">BC60+BF60</f>
        <v>0</v>
      </c>
      <c r="BJ60" s="27">
        <f t="shared" si="29"/>
        <v>0</v>
      </c>
      <c r="BL60" s="43"/>
    </row>
    <row r="61" spans="1:64" ht="14.45">
      <c r="A61" s="13"/>
      <c r="B61" s="340" t="s">
        <v>124</v>
      </c>
      <c r="C61" s="329"/>
      <c r="D61" s="329"/>
      <c r="E61" s="329"/>
      <c r="F61" s="325"/>
      <c r="G61" s="302"/>
      <c r="H61" s="302"/>
      <c r="I61" s="330"/>
      <c r="J61" s="331"/>
      <c r="K61" s="332"/>
      <c r="L61" s="205">
        <f t="shared" si="34"/>
        <v>0</v>
      </c>
      <c r="M61" s="13"/>
      <c r="N61" s="177"/>
      <c r="O61" s="177"/>
      <c r="P61" s="177"/>
      <c r="Q61" s="395" t="str">
        <f t="shared" si="8"/>
        <v>ok</v>
      </c>
      <c r="R61" s="177"/>
      <c r="S61" s="169"/>
      <c r="T61" s="178"/>
      <c r="U61" s="177"/>
      <c r="V61" s="169"/>
      <c r="W61" s="178"/>
      <c r="X61" s="177"/>
      <c r="Y61" s="169"/>
      <c r="Z61" s="178"/>
      <c r="AA61" s="177"/>
      <c r="AB61" s="169"/>
      <c r="AC61" s="178"/>
      <c r="AD61" s="177"/>
      <c r="AE61" s="169"/>
      <c r="AF61" s="178"/>
      <c r="AG61" s="177"/>
      <c r="AH61" s="169"/>
      <c r="AI61" s="178"/>
      <c r="AJ61" s="177"/>
      <c r="AK61" s="169"/>
      <c r="AL61" s="178"/>
      <c r="AM61" s="177"/>
      <c r="AN61" s="169"/>
      <c r="AO61" s="178"/>
      <c r="AP61" s="177"/>
      <c r="AQ61" s="169"/>
      <c r="AR61" s="178"/>
      <c r="AS61" s="177"/>
      <c r="AT61" s="169"/>
      <c r="AU61" s="178"/>
      <c r="AV61" s="177"/>
      <c r="AW61" s="169"/>
      <c r="AX61" s="178"/>
      <c r="AY61" s="177"/>
      <c r="AZ61" s="169"/>
      <c r="BA61" s="178"/>
      <c r="BB61" s="13"/>
      <c r="BC61" s="26"/>
      <c r="BD61" s="27">
        <f t="shared" si="4"/>
        <v>0</v>
      </c>
      <c r="BE61" s="13"/>
      <c r="BF61" s="26"/>
      <c r="BG61" s="27">
        <f t="shared" si="28"/>
        <v>0</v>
      </c>
      <c r="BH61" s="13"/>
      <c r="BI61" s="26">
        <f t="shared" si="35"/>
        <v>0</v>
      </c>
      <c r="BJ61" s="27">
        <f t="shared" si="29"/>
        <v>0</v>
      </c>
      <c r="BL61" s="43"/>
    </row>
    <row r="62" spans="1:64" ht="14.45" outlineLevel="1">
      <c r="A62" s="13"/>
      <c r="B62" s="340" t="s">
        <v>125</v>
      </c>
      <c r="C62" s="267"/>
      <c r="D62" s="329"/>
      <c r="E62" s="267"/>
      <c r="F62" s="319"/>
      <c r="G62" s="23"/>
      <c r="H62" s="23"/>
      <c r="I62" s="55"/>
      <c r="J62" s="202"/>
      <c r="K62" s="37"/>
      <c r="L62" s="205">
        <f t="shared" si="34"/>
        <v>0</v>
      </c>
      <c r="M62" s="13"/>
      <c r="N62" s="177"/>
      <c r="O62" s="177"/>
      <c r="P62" s="177"/>
      <c r="Q62" s="395" t="str">
        <f t="shared" si="8"/>
        <v>ok</v>
      </c>
      <c r="R62" s="177"/>
      <c r="S62" s="169"/>
      <c r="T62" s="178"/>
      <c r="U62" s="177"/>
      <c r="V62" s="169"/>
      <c r="W62" s="178"/>
      <c r="X62" s="177"/>
      <c r="Y62" s="169"/>
      <c r="Z62" s="178"/>
      <c r="AA62" s="177"/>
      <c r="AB62" s="169"/>
      <c r="AC62" s="178"/>
      <c r="AD62" s="177"/>
      <c r="AE62" s="169"/>
      <c r="AF62" s="178"/>
      <c r="AG62" s="177"/>
      <c r="AH62" s="169"/>
      <c r="AI62" s="178"/>
      <c r="AJ62" s="177"/>
      <c r="AK62" s="169"/>
      <c r="AL62" s="178"/>
      <c r="AM62" s="177"/>
      <c r="AN62" s="169"/>
      <c r="AO62" s="178"/>
      <c r="AP62" s="177"/>
      <c r="AQ62" s="169"/>
      <c r="AR62" s="178"/>
      <c r="AS62" s="177"/>
      <c r="AT62" s="169"/>
      <c r="AU62" s="178"/>
      <c r="AV62" s="177"/>
      <c r="AW62" s="169"/>
      <c r="AX62" s="178"/>
      <c r="AY62" s="177"/>
      <c r="AZ62" s="169"/>
      <c r="BA62" s="178"/>
      <c r="BB62" s="13"/>
      <c r="BC62" s="26"/>
      <c r="BD62" s="27">
        <f t="shared" si="4"/>
        <v>0</v>
      </c>
      <c r="BE62" s="13"/>
      <c r="BF62" s="26"/>
      <c r="BG62" s="27">
        <f t="shared" si="28"/>
        <v>0</v>
      </c>
      <c r="BH62" s="13"/>
      <c r="BI62" s="26">
        <f t="shared" si="35"/>
        <v>0</v>
      </c>
      <c r="BJ62" s="27">
        <f t="shared" si="29"/>
        <v>0</v>
      </c>
      <c r="BL62" s="165"/>
    </row>
    <row r="63" spans="1:64" ht="14.45" outlineLevel="1">
      <c r="A63" s="13"/>
      <c r="B63" s="340" t="s">
        <v>126</v>
      </c>
      <c r="C63" s="267"/>
      <c r="D63" s="329"/>
      <c r="E63" s="267"/>
      <c r="F63" s="319"/>
      <c r="G63" s="23"/>
      <c r="H63" s="23"/>
      <c r="I63" s="55"/>
      <c r="J63" s="202"/>
      <c r="K63" s="37"/>
      <c r="L63" s="205">
        <f t="shared" si="34"/>
        <v>0</v>
      </c>
      <c r="M63" s="13"/>
      <c r="N63" s="177"/>
      <c r="O63" s="177"/>
      <c r="P63" s="177"/>
      <c r="Q63" s="395" t="str">
        <f t="shared" si="8"/>
        <v>ok</v>
      </c>
      <c r="R63" s="177"/>
      <c r="S63" s="169"/>
      <c r="T63" s="178"/>
      <c r="U63" s="177"/>
      <c r="V63" s="169"/>
      <c r="W63" s="178"/>
      <c r="X63" s="177"/>
      <c r="Y63" s="169"/>
      <c r="Z63" s="178"/>
      <c r="AA63" s="177"/>
      <c r="AB63" s="169"/>
      <c r="AC63" s="178"/>
      <c r="AD63" s="177"/>
      <c r="AE63" s="169"/>
      <c r="AF63" s="178"/>
      <c r="AG63" s="177"/>
      <c r="AH63" s="169"/>
      <c r="AI63" s="178"/>
      <c r="AJ63" s="177"/>
      <c r="AK63" s="169"/>
      <c r="AL63" s="178"/>
      <c r="AM63" s="177"/>
      <c r="AN63" s="169"/>
      <c r="AO63" s="178"/>
      <c r="AP63" s="177"/>
      <c r="AQ63" s="169"/>
      <c r="AR63" s="178"/>
      <c r="AS63" s="177"/>
      <c r="AT63" s="169"/>
      <c r="AU63" s="178"/>
      <c r="AV63" s="177"/>
      <c r="AW63" s="169"/>
      <c r="AX63" s="178"/>
      <c r="AY63" s="177"/>
      <c r="AZ63" s="169"/>
      <c r="BA63" s="178"/>
      <c r="BB63" s="13"/>
      <c r="BC63" s="26"/>
      <c r="BD63" s="27">
        <f t="shared" si="4"/>
        <v>0</v>
      </c>
      <c r="BE63" s="13"/>
      <c r="BF63" s="26"/>
      <c r="BG63" s="27">
        <f t="shared" si="28"/>
        <v>0</v>
      </c>
      <c r="BH63" s="13"/>
      <c r="BI63" s="26">
        <f t="shared" si="35"/>
        <v>0</v>
      </c>
      <c r="BJ63" s="27">
        <f t="shared" si="29"/>
        <v>0</v>
      </c>
      <c r="BL63" s="43"/>
    </row>
    <row r="64" spans="1:64" ht="14.45" outlineLevel="1">
      <c r="A64" s="13"/>
      <c r="B64" s="340" t="s">
        <v>127</v>
      </c>
      <c r="C64" s="267"/>
      <c r="D64" s="329"/>
      <c r="E64" s="267"/>
      <c r="F64" s="319"/>
      <c r="G64" s="23"/>
      <c r="H64" s="23"/>
      <c r="I64" s="55"/>
      <c r="J64" s="202"/>
      <c r="K64" s="37"/>
      <c r="L64" s="205">
        <f t="shared" si="34"/>
        <v>0</v>
      </c>
      <c r="M64" s="13"/>
      <c r="N64" s="177"/>
      <c r="O64" s="177"/>
      <c r="P64" s="177"/>
      <c r="Q64" s="395" t="str">
        <f t="shared" si="8"/>
        <v>ok</v>
      </c>
      <c r="R64" s="177"/>
      <c r="S64" s="169"/>
      <c r="T64" s="178"/>
      <c r="U64" s="177"/>
      <c r="V64" s="169"/>
      <c r="W64" s="178"/>
      <c r="X64" s="177"/>
      <c r="Y64" s="169"/>
      <c r="Z64" s="178"/>
      <c r="AA64" s="177"/>
      <c r="AB64" s="169"/>
      <c r="AC64" s="178"/>
      <c r="AD64" s="177"/>
      <c r="AE64" s="169"/>
      <c r="AF64" s="178"/>
      <c r="AG64" s="177"/>
      <c r="AH64" s="169"/>
      <c r="AI64" s="178"/>
      <c r="AJ64" s="177"/>
      <c r="AK64" s="169"/>
      <c r="AL64" s="178"/>
      <c r="AM64" s="177"/>
      <c r="AN64" s="169"/>
      <c r="AO64" s="178"/>
      <c r="AP64" s="177"/>
      <c r="AQ64" s="169"/>
      <c r="AR64" s="178"/>
      <c r="AS64" s="177"/>
      <c r="AT64" s="169"/>
      <c r="AU64" s="178"/>
      <c r="AV64" s="177"/>
      <c r="AW64" s="169"/>
      <c r="AX64" s="178"/>
      <c r="AY64" s="177"/>
      <c r="AZ64" s="169"/>
      <c r="BA64" s="178"/>
      <c r="BB64" s="13"/>
      <c r="BC64" s="26"/>
      <c r="BD64" s="27">
        <f t="shared" si="4"/>
        <v>0</v>
      </c>
      <c r="BE64" s="13"/>
      <c r="BF64" s="26"/>
      <c r="BG64" s="27">
        <f t="shared" si="28"/>
        <v>0</v>
      </c>
      <c r="BH64" s="13"/>
      <c r="BI64" s="26">
        <f t="shared" si="35"/>
        <v>0</v>
      </c>
      <c r="BJ64" s="27">
        <f t="shared" si="29"/>
        <v>0</v>
      </c>
      <c r="BL64" s="43"/>
    </row>
    <row r="65" spans="1:64" ht="14.45" outlineLevel="1">
      <c r="A65" s="13"/>
      <c r="B65" s="340" t="s">
        <v>128</v>
      </c>
      <c r="C65" s="267"/>
      <c r="D65" s="329"/>
      <c r="E65" s="267"/>
      <c r="F65" s="319"/>
      <c r="G65" s="23"/>
      <c r="H65" s="23"/>
      <c r="I65" s="55"/>
      <c r="J65" s="202"/>
      <c r="K65" s="37"/>
      <c r="L65" s="205">
        <f t="shared" si="34"/>
        <v>0</v>
      </c>
      <c r="M65" s="13"/>
      <c r="N65" s="177"/>
      <c r="O65" s="177"/>
      <c r="P65" s="177"/>
      <c r="Q65" s="395" t="str">
        <f t="shared" si="8"/>
        <v>ok</v>
      </c>
      <c r="R65" s="177"/>
      <c r="S65" s="169"/>
      <c r="T65" s="178"/>
      <c r="U65" s="177"/>
      <c r="V65" s="169"/>
      <c r="W65" s="178"/>
      <c r="X65" s="177"/>
      <c r="Y65" s="169"/>
      <c r="Z65" s="178"/>
      <c r="AA65" s="177"/>
      <c r="AB65" s="169"/>
      <c r="AC65" s="178"/>
      <c r="AD65" s="177"/>
      <c r="AE65" s="169"/>
      <c r="AF65" s="178"/>
      <c r="AG65" s="177"/>
      <c r="AH65" s="169"/>
      <c r="AI65" s="178"/>
      <c r="AJ65" s="177"/>
      <c r="AK65" s="169"/>
      <c r="AL65" s="178"/>
      <c r="AM65" s="177"/>
      <c r="AN65" s="169"/>
      <c r="AO65" s="178"/>
      <c r="AP65" s="177"/>
      <c r="AQ65" s="169"/>
      <c r="AR65" s="178"/>
      <c r="AS65" s="177"/>
      <c r="AT65" s="169"/>
      <c r="AU65" s="178"/>
      <c r="AV65" s="177"/>
      <c r="AW65" s="169"/>
      <c r="AX65" s="178"/>
      <c r="AY65" s="177"/>
      <c r="AZ65" s="169"/>
      <c r="BA65" s="178"/>
      <c r="BB65" s="13"/>
      <c r="BC65" s="26"/>
      <c r="BD65" s="27">
        <f t="shared" si="4"/>
        <v>0</v>
      </c>
      <c r="BE65" s="13"/>
      <c r="BF65" s="26"/>
      <c r="BG65" s="27">
        <f t="shared" si="28"/>
        <v>0</v>
      </c>
      <c r="BH65" s="13"/>
      <c r="BI65" s="26">
        <f t="shared" si="35"/>
        <v>0</v>
      </c>
      <c r="BJ65" s="27">
        <f t="shared" si="29"/>
        <v>0</v>
      </c>
      <c r="BL65" s="43"/>
    </row>
    <row r="66" spans="1:64" ht="14.45" outlineLevel="1">
      <c r="A66" s="13"/>
      <c r="B66" s="340" t="s">
        <v>129</v>
      </c>
      <c r="C66" s="267"/>
      <c r="D66" s="329"/>
      <c r="E66" s="267"/>
      <c r="F66" s="319"/>
      <c r="G66" s="23"/>
      <c r="H66" s="23"/>
      <c r="I66" s="55"/>
      <c r="J66" s="202"/>
      <c r="K66" s="37"/>
      <c r="L66" s="205">
        <f t="shared" si="34"/>
        <v>0</v>
      </c>
      <c r="M66" s="13"/>
      <c r="N66" s="177"/>
      <c r="O66" s="177"/>
      <c r="P66" s="177"/>
      <c r="Q66" s="395" t="str">
        <f t="shared" si="8"/>
        <v>ok</v>
      </c>
      <c r="R66" s="177"/>
      <c r="S66" s="169"/>
      <c r="T66" s="178"/>
      <c r="U66" s="177"/>
      <c r="V66" s="169"/>
      <c r="W66" s="178"/>
      <c r="X66" s="177"/>
      <c r="Y66" s="169"/>
      <c r="Z66" s="178"/>
      <c r="AA66" s="177"/>
      <c r="AB66" s="169"/>
      <c r="AC66" s="178"/>
      <c r="AD66" s="177"/>
      <c r="AE66" s="169"/>
      <c r="AF66" s="178"/>
      <c r="AG66" s="177"/>
      <c r="AH66" s="169"/>
      <c r="AI66" s="178"/>
      <c r="AJ66" s="177"/>
      <c r="AK66" s="169"/>
      <c r="AL66" s="178"/>
      <c r="AM66" s="177"/>
      <c r="AN66" s="169"/>
      <c r="AO66" s="178"/>
      <c r="AP66" s="177"/>
      <c r="AQ66" s="169"/>
      <c r="AR66" s="178"/>
      <c r="AS66" s="177"/>
      <c r="AT66" s="169"/>
      <c r="AU66" s="178"/>
      <c r="AV66" s="177"/>
      <c r="AW66" s="169"/>
      <c r="AX66" s="178"/>
      <c r="AY66" s="177"/>
      <c r="AZ66" s="169"/>
      <c r="BA66" s="178"/>
      <c r="BB66" s="13"/>
      <c r="BC66" s="26"/>
      <c r="BD66" s="27">
        <f t="shared" si="4"/>
        <v>0</v>
      </c>
      <c r="BE66" s="13"/>
      <c r="BF66" s="26"/>
      <c r="BG66" s="27">
        <f t="shared" si="28"/>
        <v>0</v>
      </c>
      <c r="BH66" s="13"/>
      <c r="BI66" s="26">
        <f t="shared" si="35"/>
        <v>0</v>
      </c>
      <c r="BJ66" s="27">
        <f t="shared" si="29"/>
        <v>0</v>
      </c>
      <c r="BL66" s="43"/>
    </row>
    <row r="67" spans="1:64" ht="14.45" outlineLevel="1">
      <c r="A67" s="13"/>
      <c r="B67" s="340" t="s">
        <v>130</v>
      </c>
      <c r="C67" s="267"/>
      <c r="D67" s="329"/>
      <c r="E67" s="267"/>
      <c r="F67" s="319"/>
      <c r="G67" s="23"/>
      <c r="H67" s="23"/>
      <c r="I67" s="55"/>
      <c r="J67" s="202"/>
      <c r="K67" s="37"/>
      <c r="L67" s="205">
        <f t="shared" si="34"/>
        <v>0</v>
      </c>
      <c r="M67" s="13"/>
      <c r="N67" s="177"/>
      <c r="O67" s="177"/>
      <c r="P67" s="177"/>
      <c r="Q67" s="395" t="str">
        <f t="shared" si="8"/>
        <v>ok</v>
      </c>
      <c r="R67" s="177"/>
      <c r="S67" s="169"/>
      <c r="T67" s="178"/>
      <c r="U67" s="177"/>
      <c r="V67" s="169"/>
      <c r="W67" s="178"/>
      <c r="X67" s="177"/>
      <c r="Y67" s="169"/>
      <c r="Z67" s="178"/>
      <c r="AA67" s="177"/>
      <c r="AB67" s="169"/>
      <c r="AC67" s="178"/>
      <c r="AD67" s="177"/>
      <c r="AE67" s="169"/>
      <c r="AF67" s="178"/>
      <c r="AG67" s="177"/>
      <c r="AH67" s="169"/>
      <c r="AI67" s="178"/>
      <c r="AJ67" s="177"/>
      <c r="AK67" s="169"/>
      <c r="AL67" s="178"/>
      <c r="AM67" s="177"/>
      <c r="AN67" s="169"/>
      <c r="AO67" s="178"/>
      <c r="AP67" s="177"/>
      <c r="AQ67" s="169"/>
      <c r="AR67" s="178"/>
      <c r="AS67" s="177"/>
      <c r="AT67" s="169"/>
      <c r="AU67" s="178"/>
      <c r="AV67" s="177"/>
      <c r="AW67" s="169"/>
      <c r="AX67" s="178"/>
      <c r="AY67" s="177"/>
      <c r="AZ67" s="169"/>
      <c r="BA67" s="178"/>
      <c r="BB67" s="13"/>
      <c r="BC67" s="26"/>
      <c r="BD67" s="27">
        <f t="shared" si="4"/>
        <v>0</v>
      </c>
      <c r="BE67" s="13"/>
      <c r="BF67" s="26"/>
      <c r="BG67" s="27">
        <f t="shared" si="28"/>
        <v>0</v>
      </c>
      <c r="BH67" s="13"/>
      <c r="BI67" s="26">
        <f t="shared" si="35"/>
        <v>0</v>
      </c>
      <c r="BJ67" s="27">
        <f t="shared" si="29"/>
        <v>0</v>
      </c>
      <c r="BL67" s="43"/>
    </row>
    <row r="68" spans="1:64" ht="14.45" outlineLevel="1">
      <c r="A68" s="13"/>
      <c r="B68" s="340" t="s">
        <v>131</v>
      </c>
      <c r="C68" s="267"/>
      <c r="D68" s="329"/>
      <c r="E68" s="267"/>
      <c r="F68" s="319"/>
      <c r="G68" s="23"/>
      <c r="H68" s="23"/>
      <c r="I68" s="55"/>
      <c r="J68" s="202"/>
      <c r="K68" s="37"/>
      <c r="L68" s="205">
        <f t="shared" si="34"/>
        <v>0</v>
      </c>
      <c r="M68" s="13"/>
      <c r="N68" s="177"/>
      <c r="O68" s="177"/>
      <c r="P68" s="177"/>
      <c r="Q68" s="395" t="str">
        <f t="shared" si="8"/>
        <v>ok</v>
      </c>
      <c r="R68" s="177"/>
      <c r="S68" s="169"/>
      <c r="T68" s="178"/>
      <c r="U68" s="177"/>
      <c r="V68" s="169"/>
      <c r="W68" s="178"/>
      <c r="X68" s="177"/>
      <c r="Y68" s="169"/>
      <c r="Z68" s="178"/>
      <c r="AA68" s="177"/>
      <c r="AB68" s="169"/>
      <c r="AC68" s="178"/>
      <c r="AD68" s="177"/>
      <c r="AE68" s="169"/>
      <c r="AF68" s="178"/>
      <c r="AG68" s="177"/>
      <c r="AH68" s="169"/>
      <c r="AI68" s="178"/>
      <c r="AJ68" s="177"/>
      <c r="AK68" s="169"/>
      <c r="AL68" s="178"/>
      <c r="AM68" s="177"/>
      <c r="AN68" s="169"/>
      <c r="AO68" s="178"/>
      <c r="AP68" s="177"/>
      <c r="AQ68" s="169"/>
      <c r="AR68" s="178"/>
      <c r="AS68" s="177"/>
      <c r="AT68" s="169"/>
      <c r="AU68" s="178"/>
      <c r="AV68" s="177"/>
      <c r="AW68" s="169"/>
      <c r="AX68" s="178"/>
      <c r="AY68" s="177"/>
      <c r="AZ68" s="169"/>
      <c r="BA68" s="178"/>
      <c r="BB68" s="13"/>
      <c r="BC68" s="26"/>
      <c r="BD68" s="27">
        <f t="shared" si="4"/>
        <v>0</v>
      </c>
      <c r="BE68" s="13"/>
      <c r="BF68" s="26"/>
      <c r="BG68" s="27">
        <f t="shared" si="28"/>
        <v>0</v>
      </c>
      <c r="BH68" s="13"/>
      <c r="BI68" s="26">
        <f t="shared" si="35"/>
        <v>0</v>
      </c>
      <c r="BJ68" s="27">
        <f t="shared" si="29"/>
        <v>0</v>
      </c>
      <c r="BL68" s="43"/>
    </row>
    <row r="69" spans="1:64" outlineLevel="1" thickBot="1">
      <c r="A69" s="13"/>
      <c r="B69" s="340" t="s">
        <v>132</v>
      </c>
      <c r="C69" s="328"/>
      <c r="D69" s="329"/>
      <c r="E69" s="328"/>
      <c r="F69" s="326"/>
      <c r="G69" s="303"/>
      <c r="H69" s="303"/>
      <c r="I69" s="308"/>
      <c r="J69" s="345"/>
      <c r="K69" s="312"/>
      <c r="L69" s="205">
        <f t="shared" si="34"/>
        <v>0</v>
      </c>
      <c r="M69" s="13"/>
      <c r="N69" s="177"/>
      <c r="O69" s="177"/>
      <c r="P69" s="177"/>
      <c r="Q69" s="395" t="str">
        <f t="shared" si="8"/>
        <v>ok</v>
      </c>
      <c r="R69" s="177"/>
      <c r="S69" s="169"/>
      <c r="T69" s="178"/>
      <c r="U69" s="177"/>
      <c r="V69" s="169"/>
      <c r="W69" s="178"/>
      <c r="X69" s="177"/>
      <c r="Y69" s="169"/>
      <c r="Z69" s="178"/>
      <c r="AA69" s="177"/>
      <c r="AB69" s="169"/>
      <c r="AC69" s="178"/>
      <c r="AD69" s="177"/>
      <c r="AE69" s="169"/>
      <c r="AF69" s="178"/>
      <c r="AG69" s="177"/>
      <c r="AH69" s="169"/>
      <c r="AI69" s="178"/>
      <c r="AJ69" s="177"/>
      <c r="AK69" s="169"/>
      <c r="AL69" s="178"/>
      <c r="AM69" s="177"/>
      <c r="AN69" s="169"/>
      <c r="AO69" s="178"/>
      <c r="AP69" s="177"/>
      <c r="AQ69" s="169"/>
      <c r="AR69" s="178"/>
      <c r="AS69" s="177"/>
      <c r="AT69" s="169"/>
      <c r="AU69" s="178"/>
      <c r="AV69" s="177"/>
      <c r="AW69" s="169"/>
      <c r="AX69" s="178"/>
      <c r="AY69" s="177"/>
      <c r="AZ69" s="169"/>
      <c r="BA69" s="178"/>
      <c r="BB69" s="13"/>
      <c r="BC69" s="26"/>
      <c r="BD69" s="27">
        <f t="shared" si="4"/>
        <v>0</v>
      </c>
      <c r="BE69" s="13"/>
      <c r="BF69" s="26"/>
      <c r="BG69" s="27">
        <f t="shared" si="28"/>
        <v>0</v>
      </c>
      <c r="BH69" s="13"/>
      <c r="BI69" s="26">
        <f t="shared" si="35"/>
        <v>0</v>
      </c>
      <c r="BJ69" s="27">
        <f t="shared" si="29"/>
        <v>0</v>
      </c>
      <c r="BL69" s="43"/>
    </row>
    <row r="70" spans="1:64" thickBot="1">
      <c r="A70" s="13"/>
      <c r="B70" s="396" t="s">
        <v>133</v>
      </c>
      <c r="C70" s="397"/>
      <c r="D70" s="397"/>
      <c r="E70" s="397"/>
      <c r="F70" s="397"/>
      <c r="G70" s="397"/>
      <c r="H70" s="397"/>
      <c r="I70" s="397"/>
      <c r="J70" s="397"/>
      <c r="K70" s="397"/>
      <c r="L70" s="347">
        <f>SUM(L71:L80)</f>
        <v>0</v>
      </c>
      <c r="M70" s="13"/>
      <c r="N70" s="347">
        <f t="shared" ref="N70:P70" si="36">SUM(N71:N80)</f>
        <v>0</v>
      </c>
      <c r="O70" s="347">
        <f t="shared" si="36"/>
        <v>0</v>
      </c>
      <c r="P70" s="347">
        <f t="shared" si="36"/>
        <v>0</v>
      </c>
      <c r="Q70" s="395" t="str">
        <f t="shared" si="8"/>
        <v>ok</v>
      </c>
      <c r="R70" s="195">
        <f>SUM(R71:R73)</f>
        <v>0</v>
      </c>
      <c r="S70" s="167">
        <f t="shared" ref="S70:BA70" si="37">SUM(S71:S80)</f>
        <v>0</v>
      </c>
      <c r="T70" s="196">
        <f t="shared" si="37"/>
        <v>0</v>
      </c>
      <c r="U70" s="195">
        <f t="shared" si="37"/>
        <v>0</v>
      </c>
      <c r="V70" s="167">
        <f t="shared" si="37"/>
        <v>0</v>
      </c>
      <c r="W70" s="196">
        <f t="shared" si="37"/>
        <v>0</v>
      </c>
      <c r="X70" s="195">
        <f t="shared" si="37"/>
        <v>0</v>
      </c>
      <c r="Y70" s="167">
        <f t="shared" si="37"/>
        <v>0</v>
      </c>
      <c r="Z70" s="196">
        <f t="shared" si="37"/>
        <v>0</v>
      </c>
      <c r="AA70" s="195">
        <f t="shared" si="37"/>
        <v>0</v>
      </c>
      <c r="AB70" s="167">
        <f t="shared" si="37"/>
        <v>0</v>
      </c>
      <c r="AC70" s="196">
        <f t="shared" si="37"/>
        <v>0</v>
      </c>
      <c r="AD70" s="195">
        <f t="shared" si="37"/>
        <v>0</v>
      </c>
      <c r="AE70" s="167">
        <f t="shared" si="37"/>
        <v>0</v>
      </c>
      <c r="AF70" s="196">
        <f t="shared" si="37"/>
        <v>0</v>
      </c>
      <c r="AG70" s="195">
        <f t="shared" si="37"/>
        <v>0</v>
      </c>
      <c r="AH70" s="167">
        <f t="shared" si="37"/>
        <v>0</v>
      </c>
      <c r="AI70" s="196">
        <f t="shared" si="37"/>
        <v>0</v>
      </c>
      <c r="AJ70" s="195">
        <f t="shared" si="37"/>
        <v>0</v>
      </c>
      <c r="AK70" s="167">
        <f t="shared" si="37"/>
        <v>0</v>
      </c>
      <c r="AL70" s="196">
        <f t="shared" si="37"/>
        <v>0</v>
      </c>
      <c r="AM70" s="195">
        <f t="shared" si="37"/>
        <v>0</v>
      </c>
      <c r="AN70" s="167">
        <f t="shared" si="37"/>
        <v>0</v>
      </c>
      <c r="AO70" s="196">
        <f t="shared" si="37"/>
        <v>0</v>
      </c>
      <c r="AP70" s="195">
        <f t="shared" si="37"/>
        <v>0</v>
      </c>
      <c r="AQ70" s="167">
        <f t="shared" si="37"/>
        <v>0</v>
      </c>
      <c r="AR70" s="196">
        <f t="shared" si="37"/>
        <v>0</v>
      </c>
      <c r="AS70" s="195">
        <f t="shared" si="37"/>
        <v>0</v>
      </c>
      <c r="AT70" s="167">
        <f t="shared" si="37"/>
        <v>0</v>
      </c>
      <c r="AU70" s="196">
        <f t="shared" si="37"/>
        <v>0</v>
      </c>
      <c r="AV70" s="195">
        <f t="shared" si="37"/>
        <v>0</v>
      </c>
      <c r="AW70" s="167">
        <f t="shared" si="37"/>
        <v>0</v>
      </c>
      <c r="AX70" s="196">
        <f t="shared" si="37"/>
        <v>0</v>
      </c>
      <c r="AY70" s="195">
        <f t="shared" si="37"/>
        <v>0</v>
      </c>
      <c r="AZ70" s="167">
        <f t="shared" si="37"/>
        <v>0</v>
      </c>
      <c r="BA70" s="196">
        <f t="shared" si="37"/>
        <v>0</v>
      </c>
      <c r="BB70" s="13"/>
      <c r="BC70" s="28">
        <f>SUM(BC71:BC73)</f>
        <v>0</v>
      </c>
      <c r="BD70" s="29">
        <f t="shared" si="4"/>
        <v>0</v>
      </c>
      <c r="BE70" s="13"/>
      <c r="BF70" s="28">
        <f>SUM(BF71:BF80)</f>
        <v>0</v>
      </c>
      <c r="BG70" s="29">
        <f t="shared" si="28"/>
        <v>0</v>
      </c>
      <c r="BH70" s="13"/>
      <c r="BI70" s="28">
        <f>SUM(BI71:BI80)</f>
        <v>0</v>
      </c>
      <c r="BJ70" s="29">
        <f t="shared" si="29"/>
        <v>0</v>
      </c>
      <c r="BL70" s="40"/>
    </row>
    <row r="71" spans="1:64" ht="14.45">
      <c r="A71" s="13"/>
      <c r="B71" s="340" t="s">
        <v>134</v>
      </c>
      <c r="C71" s="329"/>
      <c r="D71" s="329"/>
      <c r="E71" s="329"/>
      <c r="F71" s="325"/>
      <c r="G71" s="302"/>
      <c r="H71" s="302"/>
      <c r="I71" s="330"/>
      <c r="J71" s="346"/>
      <c r="K71" s="204"/>
      <c r="L71" s="205">
        <f t="shared" ref="L71:L80" si="38">F71*H71*J71*K71</f>
        <v>0</v>
      </c>
      <c r="M71" s="13"/>
      <c r="N71" s="177"/>
      <c r="O71" s="177"/>
      <c r="P71" s="177"/>
      <c r="Q71" s="395" t="str">
        <f t="shared" si="8"/>
        <v>ok</v>
      </c>
      <c r="R71" s="177"/>
      <c r="S71" s="169"/>
      <c r="T71" s="178"/>
      <c r="U71" s="177"/>
      <c r="V71" s="169"/>
      <c r="W71" s="178"/>
      <c r="X71" s="177"/>
      <c r="Y71" s="169"/>
      <c r="Z71" s="178"/>
      <c r="AA71" s="177"/>
      <c r="AB71" s="169"/>
      <c r="AC71" s="178"/>
      <c r="AD71" s="177"/>
      <c r="AE71" s="169"/>
      <c r="AF71" s="178"/>
      <c r="AG71" s="177"/>
      <c r="AH71" s="169"/>
      <c r="AI71" s="178"/>
      <c r="AJ71" s="177"/>
      <c r="AK71" s="169"/>
      <c r="AL71" s="178"/>
      <c r="AM71" s="177"/>
      <c r="AN71" s="169"/>
      <c r="AO71" s="178"/>
      <c r="AP71" s="177"/>
      <c r="AQ71" s="169"/>
      <c r="AR71" s="178"/>
      <c r="AS71" s="177"/>
      <c r="AT71" s="169"/>
      <c r="AU71" s="178"/>
      <c r="AV71" s="177"/>
      <c r="AW71" s="169"/>
      <c r="AX71" s="178"/>
      <c r="AY71" s="177"/>
      <c r="AZ71" s="169"/>
      <c r="BA71" s="178"/>
      <c r="BB71" s="13"/>
      <c r="BC71" s="26"/>
      <c r="BD71" s="27">
        <f t="shared" si="4"/>
        <v>0</v>
      </c>
      <c r="BE71" s="13"/>
      <c r="BF71" s="26"/>
      <c r="BG71" s="27">
        <f t="shared" si="28"/>
        <v>0</v>
      </c>
      <c r="BH71" s="13"/>
      <c r="BI71" s="26">
        <f t="shared" ref="BI71:BI80" si="39">BC71+BF71</f>
        <v>0</v>
      </c>
      <c r="BJ71" s="27">
        <f t="shared" si="29"/>
        <v>0</v>
      </c>
      <c r="BL71" s="152"/>
    </row>
    <row r="72" spans="1:64" ht="14.45">
      <c r="A72" s="13"/>
      <c r="B72" s="340" t="s">
        <v>135</v>
      </c>
      <c r="C72" s="329"/>
      <c r="D72" s="329"/>
      <c r="E72" s="329"/>
      <c r="F72" s="325"/>
      <c r="G72" s="302"/>
      <c r="H72" s="302"/>
      <c r="I72" s="330"/>
      <c r="J72" s="346"/>
      <c r="K72" s="204"/>
      <c r="L72" s="205">
        <f t="shared" si="38"/>
        <v>0</v>
      </c>
      <c r="M72" s="13"/>
      <c r="N72" s="177"/>
      <c r="O72" s="177"/>
      <c r="P72" s="177"/>
      <c r="Q72" s="395" t="str">
        <f t="shared" si="8"/>
        <v>ok</v>
      </c>
      <c r="R72" s="177"/>
      <c r="S72" s="169"/>
      <c r="T72" s="178"/>
      <c r="U72" s="177"/>
      <c r="V72" s="169"/>
      <c r="W72" s="178"/>
      <c r="X72" s="177"/>
      <c r="Y72" s="169"/>
      <c r="Z72" s="178"/>
      <c r="AA72" s="177"/>
      <c r="AB72" s="169"/>
      <c r="AC72" s="178"/>
      <c r="AD72" s="177"/>
      <c r="AE72" s="169"/>
      <c r="AF72" s="178"/>
      <c r="AG72" s="177"/>
      <c r="AH72" s="169"/>
      <c r="AI72" s="178"/>
      <c r="AJ72" s="177"/>
      <c r="AK72" s="169"/>
      <c r="AL72" s="178"/>
      <c r="AM72" s="177"/>
      <c r="AN72" s="169"/>
      <c r="AO72" s="178"/>
      <c r="AP72" s="177"/>
      <c r="AQ72" s="169"/>
      <c r="AR72" s="178"/>
      <c r="AS72" s="177"/>
      <c r="AT72" s="169"/>
      <c r="AU72" s="178"/>
      <c r="AV72" s="177"/>
      <c r="AW72" s="169"/>
      <c r="AX72" s="178"/>
      <c r="AY72" s="177"/>
      <c r="AZ72" s="169"/>
      <c r="BA72" s="178"/>
      <c r="BB72" s="13"/>
      <c r="BC72" s="26"/>
      <c r="BD72" s="27">
        <f t="shared" ref="BD72:BD80" si="40">IFERROR(BC72/L72,0)</f>
        <v>0</v>
      </c>
      <c r="BE72" s="13"/>
      <c r="BF72" s="26"/>
      <c r="BG72" s="27">
        <f t="shared" si="28"/>
        <v>0</v>
      </c>
      <c r="BH72" s="13"/>
      <c r="BI72" s="26">
        <f t="shared" si="39"/>
        <v>0</v>
      </c>
      <c r="BJ72" s="27">
        <f t="shared" si="29"/>
        <v>0</v>
      </c>
      <c r="BL72" s="152"/>
    </row>
    <row r="73" spans="1:64" ht="14.45" outlineLevel="1">
      <c r="A73" s="13"/>
      <c r="B73" s="340" t="s">
        <v>136</v>
      </c>
      <c r="C73" s="267"/>
      <c r="D73" s="329"/>
      <c r="E73" s="267"/>
      <c r="F73" s="319"/>
      <c r="G73" s="23"/>
      <c r="H73" s="23"/>
      <c r="I73" s="55"/>
      <c r="J73" s="200"/>
      <c r="K73" s="24"/>
      <c r="L73" s="205">
        <f t="shared" si="38"/>
        <v>0</v>
      </c>
      <c r="M73" s="13"/>
      <c r="N73" s="177"/>
      <c r="O73" s="177"/>
      <c r="P73" s="177"/>
      <c r="Q73" s="395" t="str">
        <f t="shared" si="8"/>
        <v>ok</v>
      </c>
      <c r="R73" s="177"/>
      <c r="S73" s="169"/>
      <c r="T73" s="178"/>
      <c r="U73" s="177"/>
      <c r="V73" s="169"/>
      <c r="W73" s="178"/>
      <c r="X73" s="177"/>
      <c r="Y73" s="169"/>
      <c r="Z73" s="178"/>
      <c r="AA73" s="177"/>
      <c r="AB73" s="169"/>
      <c r="AC73" s="178"/>
      <c r="AD73" s="177"/>
      <c r="AE73" s="169"/>
      <c r="AF73" s="178"/>
      <c r="AG73" s="177"/>
      <c r="AH73" s="169"/>
      <c r="AI73" s="178"/>
      <c r="AJ73" s="177"/>
      <c r="AK73" s="169"/>
      <c r="AL73" s="178"/>
      <c r="AM73" s="177"/>
      <c r="AN73" s="169"/>
      <c r="AO73" s="178"/>
      <c r="AP73" s="177"/>
      <c r="AQ73" s="169"/>
      <c r="AR73" s="178"/>
      <c r="AS73" s="177"/>
      <c r="AT73" s="169"/>
      <c r="AU73" s="178"/>
      <c r="AV73" s="177"/>
      <c r="AW73" s="169"/>
      <c r="AX73" s="178"/>
      <c r="AY73" s="177"/>
      <c r="AZ73" s="169"/>
      <c r="BA73" s="178"/>
      <c r="BB73" s="13"/>
      <c r="BC73" s="26"/>
      <c r="BD73" s="27">
        <f t="shared" si="40"/>
        <v>0</v>
      </c>
      <c r="BE73" s="13"/>
      <c r="BF73" s="26"/>
      <c r="BG73" s="27">
        <f t="shared" si="28"/>
        <v>0</v>
      </c>
      <c r="BH73" s="13"/>
      <c r="BI73" s="26">
        <f t="shared" si="39"/>
        <v>0</v>
      </c>
      <c r="BJ73" s="27">
        <f t="shared" si="29"/>
        <v>0</v>
      </c>
      <c r="BL73" s="43"/>
    </row>
    <row r="74" spans="1:64" ht="14.45" outlineLevel="1">
      <c r="A74" s="13"/>
      <c r="B74" s="340" t="s">
        <v>137</v>
      </c>
      <c r="C74" s="267"/>
      <c r="D74" s="329"/>
      <c r="E74" s="327"/>
      <c r="F74" s="323"/>
      <c r="G74" s="23"/>
      <c r="H74" s="30"/>
      <c r="I74" s="55"/>
      <c r="J74" s="201"/>
      <c r="K74" s="31"/>
      <c r="L74" s="205">
        <f t="shared" si="38"/>
        <v>0</v>
      </c>
      <c r="M74" s="38"/>
      <c r="N74" s="179"/>
      <c r="O74" s="179"/>
      <c r="P74" s="179"/>
      <c r="Q74" s="395" t="str">
        <f t="shared" si="8"/>
        <v>ok</v>
      </c>
      <c r="R74" s="179"/>
      <c r="S74" s="169"/>
      <c r="T74" s="178"/>
      <c r="U74" s="179"/>
      <c r="V74" s="169"/>
      <c r="W74" s="178"/>
      <c r="X74" s="179"/>
      <c r="Y74" s="169"/>
      <c r="Z74" s="178"/>
      <c r="AA74" s="179"/>
      <c r="AB74" s="169"/>
      <c r="AC74" s="178"/>
      <c r="AD74" s="179"/>
      <c r="AE74" s="169"/>
      <c r="AF74" s="178"/>
      <c r="AG74" s="179"/>
      <c r="AH74" s="169"/>
      <c r="AI74" s="178"/>
      <c r="AJ74" s="179"/>
      <c r="AK74" s="169"/>
      <c r="AL74" s="178"/>
      <c r="AM74" s="179"/>
      <c r="AN74" s="169"/>
      <c r="AO74" s="178"/>
      <c r="AP74" s="179"/>
      <c r="AQ74" s="169"/>
      <c r="AR74" s="178"/>
      <c r="AS74" s="179"/>
      <c r="AT74" s="169"/>
      <c r="AU74" s="178"/>
      <c r="AV74" s="179"/>
      <c r="AW74" s="169"/>
      <c r="AX74" s="178"/>
      <c r="AY74" s="179"/>
      <c r="AZ74" s="169"/>
      <c r="BA74" s="178"/>
      <c r="BB74" s="13"/>
      <c r="BC74" s="26"/>
      <c r="BD74" s="27">
        <f t="shared" si="40"/>
        <v>0</v>
      </c>
      <c r="BE74" s="13"/>
      <c r="BF74" s="26"/>
      <c r="BG74" s="27">
        <f t="shared" si="28"/>
        <v>0</v>
      </c>
      <c r="BH74" s="13"/>
      <c r="BI74" s="26">
        <f t="shared" si="39"/>
        <v>0</v>
      </c>
      <c r="BJ74" s="27">
        <f t="shared" si="29"/>
        <v>0</v>
      </c>
      <c r="BL74" s="41"/>
    </row>
    <row r="75" spans="1:64" ht="14.45" outlineLevel="1">
      <c r="A75" s="13"/>
      <c r="B75" s="340" t="s">
        <v>138</v>
      </c>
      <c r="C75" s="267"/>
      <c r="D75" s="329"/>
      <c r="E75" s="327"/>
      <c r="F75" s="323"/>
      <c r="G75" s="23"/>
      <c r="H75" s="30"/>
      <c r="I75" s="55"/>
      <c r="J75" s="201"/>
      <c r="K75" s="31"/>
      <c r="L75" s="205">
        <f t="shared" si="38"/>
        <v>0</v>
      </c>
      <c r="M75" s="153"/>
      <c r="N75" s="179"/>
      <c r="O75" s="179"/>
      <c r="P75" s="179"/>
      <c r="Q75" s="395" t="str">
        <f t="shared" si="8"/>
        <v>ok</v>
      </c>
      <c r="R75" s="179"/>
      <c r="S75" s="169"/>
      <c r="T75" s="178"/>
      <c r="U75" s="179"/>
      <c r="V75" s="169"/>
      <c r="W75" s="178"/>
      <c r="X75" s="179"/>
      <c r="Y75" s="169"/>
      <c r="Z75" s="178"/>
      <c r="AA75" s="179"/>
      <c r="AB75" s="169"/>
      <c r="AC75" s="178"/>
      <c r="AD75" s="179"/>
      <c r="AE75" s="169"/>
      <c r="AF75" s="178"/>
      <c r="AG75" s="179"/>
      <c r="AH75" s="169"/>
      <c r="AI75" s="178"/>
      <c r="AJ75" s="179"/>
      <c r="AK75" s="169"/>
      <c r="AL75" s="178"/>
      <c r="AM75" s="179"/>
      <c r="AN75" s="169"/>
      <c r="AO75" s="178"/>
      <c r="AP75" s="179"/>
      <c r="AQ75" s="169"/>
      <c r="AR75" s="178"/>
      <c r="AS75" s="179"/>
      <c r="AT75" s="169"/>
      <c r="AU75" s="178"/>
      <c r="AV75" s="179"/>
      <c r="AW75" s="169"/>
      <c r="AX75" s="178"/>
      <c r="AY75" s="179"/>
      <c r="AZ75" s="169"/>
      <c r="BA75" s="178"/>
      <c r="BB75" s="13"/>
      <c r="BC75" s="26"/>
      <c r="BD75" s="27">
        <f t="shared" si="40"/>
        <v>0</v>
      </c>
      <c r="BE75" s="13"/>
      <c r="BF75" s="26"/>
      <c r="BG75" s="27">
        <f t="shared" si="28"/>
        <v>0</v>
      </c>
      <c r="BH75" s="13"/>
      <c r="BI75" s="26">
        <f t="shared" si="39"/>
        <v>0</v>
      </c>
      <c r="BJ75" s="27">
        <f t="shared" si="29"/>
        <v>0</v>
      </c>
      <c r="BL75" s="42"/>
    </row>
    <row r="76" spans="1:64" ht="14.45" outlineLevel="1">
      <c r="A76" s="13"/>
      <c r="B76" s="340" t="s">
        <v>139</v>
      </c>
      <c r="C76" s="267"/>
      <c r="D76" s="329"/>
      <c r="E76" s="327"/>
      <c r="F76" s="323"/>
      <c r="G76" s="23"/>
      <c r="H76" s="30"/>
      <c r="I76" s="55"/>
      <c r="J76" s="201"/>
      <c r="K76" s="31"/>
      <c r="L76" s="205">
        <f t="shared" si="38"/>
        <v>0</v>
      </c>
      <c r="M76" s="38"/>
      <c r="N76" s="179"/>
      <c r="O76" s="179"/>
      <c r="P76" s="179"/>
      <c r="Q76" s="395" t="str">
        <f t="shared" si="8"/>
        <v>ok</v>
      </c>
      <c r="R76" s="179"/>
      <c r="S76" s="169"/>
      <c r="T76" s="178"/>
      <c r="U76" s="179"/>
      <c r="V76" s="169"/>
      <c r="W76" s="178"/>
      <c r="X76" s="179"/>
      <c r="Y76" s="169"/>
      <c r="Z76" s="178"/>
      <c r="AA76" s="179"/>
      <c r="AB76" s="169"/>
      <c r="AC76" s="178"/>
      <c r="AD76" s="179"/>
      <c r="AE76" s="169"/>
      <c r="AF76" s="178"/>
      <c r="AG76" s="179"/>
      <c r="AH76" s="169"/>
      <c r="AI76" s="178"/>
      <c r="AJ76" s="179"/>
      <c r="AK76" s="169"/>
      <c r="AL76" s="178"/>
      <c r="AM76" s="179"/>
      <c r="AN76" s="169"/>
      <c r="AO76" s="178"/>
      <c r="AP76" s="179"/>
      <c r="AQ76" s="169"/>
      <c r="AR76" s="178"/>
      <c r="AS76" s="179"/>
      <c r="AT76" s="169"/>
      <c r="AU76" s="178"/>
      <c r="AV76" s="179"/>
      <c r="AW76" s="169"/>
      <c r="AX76" s="178"/>
      <c r="AY76" s="179"/>
      <c r="AZ76" s="169"/>
      <c r="BA76" s="178"/>
      <c r="BB76" s="13"/>
      <c r="BC76" s="26"/>
      <c r="BD76" s="27">
        <f t="shared" si="40"/>
        <v>0</v>
      </c>
      <c r="BE76" s="13"/>
      <c r="BF76" s="26"/>
      <c r="BG76" s="27">
        <f t="shared" si="28"/>
        <v>0</v>
      </c>
      <c r="BH76" s="13"/>
      <c r="BI76" s="26">
        <f t="shared" si="39"/>
        <v>0</v>
      </c>
      <c r="BJ76" s="27">
        <f t="shared" si="29"/>
        <v>0</v>
      </c>
      <c r="BL76" s="41"/>
    </row>
    <row r="77" spans="1:64" ht="14.45" outlineLevel="1">
      <c r="A77" s="13"/>
      <c r="B77" s="340" t="s">
        <v>140</v>
      </c>
      <c r="C77" s="267"/>
      <c r="D77" s="329"/>
      <c r="E77" s="327"/>
      <c r="F77" s="323"/>
      <c r="G77" s="23"/>
      <c r="H77" s="30"/>
      <c r="I77" s="55"/>
      <c r="J77" s="201"/>
      <c r="K77" s="31"/>
      <c r="L77" s="205">
        <f t="shared" si="38"/>
        <v>0</v>
      </c>
      <c r="M77" s="13"/>
      <c r="N77" s="179"/>
      <c r="O77" s="179"/>
      <c r="P77" s="179"/>
      <c r="Q77" s="395" t="str">
        <f t="shared" si="8"/>
        <v>ok</v>
      </c>
      <c r="R77" s="179"/>
      <c r="S77" s="169"/>
      <c r="T77" s="178"/>
      <c r="U77" s="179"/>
      <c r="V77" s="169"/>
      <c r="W77" s="178"/>
      <c r="X77" s="179"/>
      <c r="Y77" s="169"/>
      <c r="Z77" s="178"/>
      <c r="AA77" s="179"/>
      <c r="AB77" s="169"/>
      <c r="AC77" s="178"/>
      <c r="AD77" s="179"/>
      <c r="AE77" s="169"/>
      <c r="AF77" s="178"/>
      <c r="AG77" s="179"/>
      <c r="AH77" s="169"/>
      <c r="AI77" s="178"/>
      <c r="AJ77" s="179"/>
      <c r="AK77" s="169"/>
      <c r="AL77" s="178"/>
      <c r="AM77" s="179"/>
      <c r="AN77" s="169"/>
      <c r="AO77" s="178"/>
      <c r="AP77" s="179"/>
      <c r="AQ77" s="169"/>
      <c r="AR77" s="178"/>
      <c r="AS77" s="179"/>
      <c r="AT77" s="169"/>
      <c r="AU77" s="178"/>
      <c r="AV77" s="179"/>
      <c r="AW77" s="169"/>
      <c r="AX77" s="178"/>
      <c r="AY77" s="179"/>
      <c r="AZ77" s="169"/>
      <c r="BA77" s="178"/>
      <c r="BB77" s="13"/>
      <c r="BC77" s="26"/>
      <c r="BD77" s="27">
        <f t="shared" si="40"/>
        <v>0</v>
      </c>
      <c r="BE77" s="13"/>
      <c r="BF77" s="26"/>
      <c r="BG77" s="27">
        <f t="shared" si="28"/>
        <v>0</v>
      </c>
      <c r="BH77" s="13"/>
      <c r="BI77" s="26">
        <f t="shared" si="39"/>
        <v>0</v>
      </c>
      <c r="BJ77" s="27">
        <f t="shared" si="29"/>
        <v>0</v>
      </c>
      <c r="BL77" s="42"/>
    </row>
    <row r="78" spans="1:64" ht="14.45" outlineLevel="1">
      <c r="A78" s="13"/>
      <c r="B78" s="340" t="s">
        <v>141</v>
      </c>
      <c r="C78" s="267"/>
      <c r="D78" s="329"/>
      <c r="E78" s="327"/>
      <c r="F78" s="323"/>
      <c r="G78" s="23"/>
      <c r="H78" s="30"/>
      <c r="I78" s="55"/>
      <c r="J78" s="201"/>
      <c r="K78" s="31"/>
      <c r="L78" s="205">
        <f t="shared" si="38"/>
        <v>0</v>
      </c>
      <c r="M78" s="13"/>
      <c r="N78" s="179"/>
      <c r="O78" s="179"/>
      <c r="P78" s="179"/>
      <c r="Q78" s="395" t="str">
        <f t="shared" ref="Q78:Q113" si="41">IF((N78+O78+P78)=L78,"ok","Corriger la division")</f>
        <v>ok</v>
      </c>
      <c r="R78" s="179"/>
      <c r="S78" s="169"/>
      <c r="T78" s="178"/>
      <c r="U78" s="179"/>
      <c r="V78" s="169"/>
      <c r="W78" s="178"/>
      <c r="X78" s="179"/>
      <c r="Y78" s="169"/>
      <c r="Z78" s="178"/>
      <c r="AA78" s="179"/>
      <c r="AB78" s="169"/>
      <c r="AC78" s="178"/>
      <c r="AD78" s="179"/>
      <c r="AE78" s="169"/>
      <c r="AF78" s="178"/>
      <c r="AG78" s="179"/>
      <c r="AH78" s="169"/>
      <c r="AI78" s="178"/>
      <c r="AJ78" s="179"/>
      <c r="AK78" s="169"/>
      <c r="AL78" s="178"/>
      <c r="AM78" s="179"/>
      <c r="AN78" s="169"/>
      <c r="AO78" s="178"/>
      <c r="AP78" s="179"/>
      <c r="AQ78" s="169"/>
      <c r="AR78" s="178"/>
      <c r="AS78" s="179"/>
      <c r="AT78" s="169"/>
      <c r="AU78" s="178"/>
      <c r="AV78" s="179"/>
      <c r="AW78" s="169"/>
      <c r="AX78" s="178"/>
      <c r="AY78" s="179"/>
      <c r="AZ78" s="169"/>
      <c r="BA78" s="178"/>
      <c r="BB78" s="13"/>
      <c r="BC78" s="26"/>
      <c r="BD78" s="27">
        <f t="shared" si="40"/>
        <v>0</v>
      </c>
      <c r="BE78" s="13"/>
      <c r="BF78" s="26"/>
      <c r="BG78" s="27">
        <f t="shared" si="28"/>
        <v>0</v>
      </c>
      <c r="BH78" s="13"/>
      <c r="BI78" s="26">
        <f t="shared" si="39"/>
        <v>0</v>
      </c>
      <c r="BJ78" s="27">
        <f t="shared" si="29"/>
        <v>0</v>
      </c>
      <c r="BL78" s="42"/>
    </row>
    <row r="79" spans="1:64" ht="14.45" outlineLevel="1">
      <c r="A79" s="13"/>
      <c r="B79" s="340" t="s">
        <v>142</v>
      </c>
      <c r="C79" s="267"/>
      <c r="D79" s="329"/>
      <c r="E79" s="327"/>
      <c r="F79" s="323"/>
      <c r="G79" s="23"/>
      <c r="H79" s="30"/>
      <c r="I79" s="55"/>
      <c r="J79" s="201"/>
      <c r="K79" s="31"/>
      <c r="L79" s="205">
        <f t="shared" si="38"/>
        <v>0</v>
      </c>
      <c r="M79" s="13"/>
      <c r="N79" s="179"/>
      <c r="O79" s="179"/>
      <c r="P79" s="179"/>
      <c r="Q79" s="395" t="str">
        <f t="shared" si="41"/>
        <v>ok</v>
      </c>
      <c r="R79" s="179"/>
      <c r="S79" s="169"/>
      <c r="T79" s="178"/>
      <c r="U79" s="179"/>
      <c r="V79" s="169"/>
      <c r="W79" s="178"/>
      <c r="X79" s="179"/>
      <c r="Y79" s="169"/>
      <c r="Z79" s="178"/>
      <c r="AA79" s="179"/>
      <c r="AB79" s="169"/>
      <c r="AC79" s="178"/>
      <c r="AD79" s="179"/>
      <c r="AE79" s="169"/>
      <c r="AF79" s="178"/>
      <c r="AG79" s="179"/>
      <c r="AH79" s="169"/>
      <c r="AI79" s="178"/>
      <c r="AJ79" s="179"/>
      <c r="AK79" s="169"/>
      <c r="AL79" s="178"/>
      <c r="AM79" s="179"/>
      <c r="AN79" s="169"/>
      <c r="AO79" s="178"/>
      <c r="AP79" s="179"/>
      <c r="AQ79" s="169"/>
      <c r="AR79" s="178"/>
      <c r="AS79" s="179"/>
      <c r="AT79" s="169"/>
      <c r="AU79" s="178"/>
      <c r="AV79" s="179"/>
      <c r="AW79" s="169"/>
      <c r="AX79" s="178"/>
      <c r="AY79" s="179"/>
      <c r="AZ79" s="169"/>
      <c r="BA79" s="178"/>
      <c r="BB79" s="13"/>
      <c r="BC79" s="26"/>
      <c r="BD79" s="27">
        <f t="shared" si="40"/>
        <v>0</v>
      </c>
      <c r="BE79" s="13"/>
      <c r="BF79" s="26"/>
      <c r="BG79" s="27">
        <f t="shared" si="28"/>
        <v>0</v>
      </c>
      <c r="BH79" s="13"/>
      <c r="BI79" s="26">
        <f t="shared" si="39"/>
        <v>0</v>
      </c>
      <c r="BJ79" s="27">
        <f t="shared" si="29"/>
        <v>0</v>
      </c>
      <c r="BL79" s="41"/>
    </row>
    <row r="80" spans="1:64" outlineLevel="1" thickBot="1">
      <c r="A80" s="13"/>
      <c r="B80" s="340" t="s">
        <v>143</v>
      </c>
      <c r="C80" s="328"/>
      <c r="D80" s="329"/>
      <c r="E80" s="333"/>
      <c r="F80" s="324"/>
      <c r="G80" s="303"/>
      <c r="H80" s="307"/>
      <c r="I80" s="308"/>
      <c r="J80" s="309"/>
      <c r="K80" s="310"/>
      <c r="L80" s="205">
        <f t="shared" si="38"/>
        <v>0</v>
      </c>
      <c r="M80" s="13"/>
      <c r="N80" s="179"/>
      <c r="O80" s="179"/>
      <c r="P80" s="179"/>
      <c r="Q80" s="395" t="str">
        <f t="shared" si="41"/>
        <v>ok</v>
      </c>
      <c r="R80" s="179"/>
      <c r="S80" s="169"/>
      <c r="T80" s="178"/>
      <c r="U80" s="179"/>
      <c r="V80" s="169"/>
      <c r="W80" s="178"/>
      <c r="X80" s="179"/>
      <c r="Y80" s="169"/>
      <c r="Z80" s="178"/>
      <c r="AA80" s="179"/>
      <c r="AB80" s="169"/>
      <c r="AC80" s="178"/>
      <c r="AD80" s="179"/>
      <c r="AE80" s="169"/>
      <c r="AF80" s="178"/>
      <c r="AG80" s="179"/>
      <c r="AH80" s="169"/>
      <c r="AI80" s="178"/>
      <c r="AJ80" s="179"/>
      <c r="AK80" s="169"/>
      <c r="AL80" s="178"/>
      <c r="AM80" s="179"/>
      <c r="AN80" s="169"/>
      <c r="AO80" s="178"/>
      <c r="AP80" s="179"/>
      <c r="AQ80" s="169"/>
      <c r="AR80" s="178"/>
      <c r="AS80" s="179"/>
      <c r="AT80" s="169"/>
      <c r="AU80" s="178"/>
      <c r="AV80" s="179"/>
      <c r="AW80" s="169"/>
      <c r="AX80" s="178"/>
      <c r="AY80" s="179"/>
      <c r="AZ80" s="169"/>
      <c r="BA80" s="178"/>
      <c r="BB80" s="13"/>
      <c r="BC80" s="26"/>
      <c r="BD80" s="27">
        <f t="shared" si="40"/>
        <v>0</v>
      </c>
      <c r="BE80" s="13"/>
      <c r="BF80" s="26"/>
      <c r="BG80" s="27">
        <f t="shared" si="28"/>
        <v>0</v>
      </c>
      <c r="BH80" s="13"/>
      <c r="BI80" s="26">
        <f t="shared" si="39"/>
        <v>0</v>
      </c>
      <c r="BJ80" s="27">
        <f t="shared" si="29"/>
        <v>0</v>
      </c>
      <c r="BL80" s="42"/>
    </row>
    <row r="81" spans="1:64" ht="15" customHeight="1" thickBot="1">
      <c r="A81" s="13"/>
      <c r="B81" s="388" t="s">
        <v>144</v>
      </c>
      <c r="C81" s="387"/>
      <c r="D81" s="387"/>
      <c r="E81" s="387"/>
      <c r="F81" s="387"/>
      <c r="G81" s="387"/>
      <c r="H81" s="387"/>
      <c r="I81" s="387"/>
      <c r="J81" s="387"/>
      <c r="K81" s="387"/>
      <c r="L81" s="348">
        <f>SUM(L82:L91)</f>
        <v>0</v>
      </c>
      <c r="M81" s="20"/>
      <c r="N81" s="348">
        <f t="shared" ref="N81:P81" si="42">SUM(N82:N91)</f>
        <v>0</v>
      </c>
      <c r="O81" s="348">
        <f t="shared" si="42"/>
        <v>0</v>
      </c>
      <c r="P81" s="348">
        <f t="shared" si="42"/>
        <v>0</v>
      </c>
      <c r="Q81" s="395" t="str">
        <f t="shared" si="41"/>
        <v>ok</v>
      </c>
      <c r="R81" s="175">
        <f t="shared" ref="R81:BA81" si="43">SUM(R82:R91)</f>
        <v>0</v>
      </c>
      <c r="S81" s="166">
        <f t="shared" si="43"/>
        <v>0</v>
      </c>
      <c r="T81" s="176">
        <f t="shared" si="43"/>
        <v>0</v>
      </c>
      <c r="U81" s="175">
        <f t="shared" si="43"/>
        <v>0</v>
      </c>
      <c r="V81" s="166">
        <f t="shared" si="43"/>
        <v>0</v>
      </c>
      <c r="W81" s="176">
        <f t="shared" si="43"/>
        <v>0</v>
      </c>
      <c r="X81" s="175">
        <f t="shared" si="43"/>
        <v>0</v>
      </c>
      <c r="Y81" s="166">
        <f t="shared" si="43"/>
        <v>0</v>
      </c>
      <c r="Z81" s="176">
        <f t="shared" si="43"/>
        <v>0</v>
      </c>
      <c r="AA81" s="175">
        <f t="shared" si="43"/>
        <v>0</v>
      </c>
      <c r="AB81" s="166">
        <f t="shared" si="43"/>
        <v>0</v>
      </c>
      <c r="AC81" s="176">
        <f t="shared" si="43"/>
        <v>0</v>
      </c>
      <c r="AD81" s="175">
        <f t="shared" si="43"/>
        <v>0</v>
      </c>
      <c r="AE81" s="166">
        <f t="shared" si="43"/>
        <v>0</v>
      </c>
      <c r="AF81" s="176">
        <f t="shared" si="43"/>
        <v>0</v>
      </c>
      <c r="AG81" s="175">
        <f t="shared" si="43"/>
        <v>0</v>
      </c>
      <c r="AH81" s="166">
        <f t="shared" si="43"/>
        <v>0</v>
      </c>
      <c r="AI81" s="176">
        <f t="shared" si="43"/>
        <v>0</v>
      </c>
      <c r="AJ81" s="175">
        <f t="shared" si="43"/>
        <v>0</v>
      </c>
      <c r="AK81" s="166">
        <f t="shared" si="43"/>
        <v>0</v>
      </c>
      <c r="AL81" s="176">
        <f t="shared" si="43"/>
        <v>0</v>
      </c>
      <c r="AM81" s="175">
        <f t="shared" si="43"/>
        <v>0</v>
      </c>
      <c r="AN81" s="166">
        <f t="shared" si="43"/>
        <v>0</v>
      </c>
      <c r="AO81" s="176">
        <f t="shared" si="43"/>
        <v>0</v>
      </c>
      <c r="AP81" s="175">
        <f t="shared" si="43"/>
        <v>0</v>
      </c>
      <c r="AQ81" s="166">
        <f t="shared" si="43"/>
        <v>0</v>
      </c>
      <c r="AR81" s="176">
        <f t="shared" si="43"/>
        <v>0</v>
      </c>
      <c r="AS81" s="175">
        <f t="shared" si="43"/>
        <v>0</v>
      </c>
      <c r="AT81" s="166">
        <f t="shared" si="43"/>
        <v>0</v>
      </c>
      <c r="AU81" s="176">
        <f t="shared" si="43"/>
        <v>0</v>
      </c>
      <c r="AV81" s="175">
        <f t="shared" si="43"/>
        <v>0</v>
      </c>
      <c r="AW81" s="166">
        <f t="shared" si="43"/>
        <v>0</v>
      </c>
      <c r="AX81" s="176">
        <f t="shared" si="43"/>
        <v>0</v>
      </c>
      <c r="AY81" s="175">
        <f t="shared" si="43"/>
        <v>0</v>
      </c>
      <c r="AZ81" s="166">
        <f t="shared" si="43"/>
        <v>0</v>
      </c>
      <c r="BA81" s="176">
        <f t="shared" si="43"/>
        <v>0</v>
      </c>
      <c r="BB81" s="13"/>
      <c r="BC81" s="21">
        <f>SUM(BC82:BC91)</f>
        <v>0</v>
      </c>
      <c r="BD81" s="22">
        <f t="shared" ref="BD81:BD110" si="44">IFERROR(BC81/L81,0)</f>
        <v>0</v>
      </c>
      <c r="BE81" s="13"/>
      <c r="BF81" s="21">
        <f>SUM(BF82:BF91)</f>
        <v>0</v>
      </c>
      <c r="BG81" s="22">
        <f>IFERROR(BF81/L81,0)</f>
        <v>0</v>
      </c>
      <c r="BH81" s="13"/>
      <c r="BI81" s="21">
        <f>SUM(BI82:BI91)</f>
        <v>0</v>
      </c>
      <c r="BJ81" s="22">
        <f>IFERROR(BI81/L81,0)</f>
        <v>0</v>
      </c>
      <c r="BL81" s="40"/>
    </row>
    <row r="82" spans="1:64" ht="14.45">
      <c r="A82" s="13"/>
      <c r="B82" s="340" t="s">
        <v>145</v>
      </c>
      <c r="C82" s="329"/>
      <c r="D82" s="329"/>
      <c r="E82" s="329"/>
      <c r="F82" s="325"/>
      <c r="G82" s="302"/>
      <c r="H82" s="30"/>
      <c r="I82" s="302"/>
      <c r="J82" s="201"/>
      <c r="K82" s="204"/>
      <c r="L82" s="205">
        <f t="shared" ref="L82:L91" si="45">F82*H82*J82*K82</f>
        <v>0</v>
      </c>
      <c r="M82" s="38"/>
      <c r="N82" s="177"/>
      <c r="O82" s="177"/>
      <c r="P82" s="177"/>
      <c r="Q82" s="395" t="str">
        <f t="shared" si="41"/>
        <v>ok</v>
      </c>
      <c r="R82" s="177"/>
      <c r="S82" s="169"/>
      <c r="T82" s="178"/>
      <c r="U82" s="177"/>
      <c r="V82" s="169"/>
      <c r="W82" s="178"/>
      <c r="X82" s="177"/>
      <c r="Y82" s="169"/>
      <c r="Z82" s="178"/>
      <c r="AA82" s="177"/>
      <c r="AB82" s="169"/>
      <c r="AC82" s="178"/>
      <c r="AD82" s="177"/>
      <c r="AE82" s="169"/>
      <c r="AF82" s="178"/>
      <c r="AG82" s="177"/>
      <c r="AH82" s="169"/>
      <c r="AI82" s="178"/>
      <c r="AJ82" s="177"/>
      <c r="AK82" s="169"/>
      <c r="AL82" s="178"/>
      <c r="AM82" s="177"/>
      <c r="AN82" s="169"/>
      <c r="AO82" s="178"/>
      <c r="AP82" s="177"/>
      <c r="AQ82" s="169"/>
      <c r="AR82" s="178"/>
      <c r="AS82" s="177"/>
      <c r="AT82" s="169"/>
      <c r="AU82" s="178"/>
      <c r="AV82" s="177"/>
      <c r="AW82" s="169"/>
      <c r="AX82" s="178"/>
      <c r="AY82" s="177"/>
      <c r="AZ82" s="169"/>
      <c r="BA82" s="178"/>
      <c r="BB82" s="13"/>
      <c r="BC82" s="26"/>
      <c r="BD82" s="27">
        <f t="shared" si="44"/>
        <v>0</v>
      </c>
      <c r="BE82" s="13"/>
      <c r="BF82" s="26"/>
      <c r="BG82" s="27">
        <f t="shared" ref="BG82:BG91" si="46">IFERROR(BF82/L82,0)</f>
        <v>0</v>
      </c>
      <c r="BH82" s="13"/>
      <c r="BI82" s="26">
        <f t="shared" ref="BI82:BI91" si="47">BC82+BF82</f>
        <v>0</v>
      </c>
      <c r="BJ82" s="27">
        <f t="shared" ref="BJ82:BJ91" si="48">IFERROR(BI82/L82,0)</f>
        <v>0</v>
      </c>
      <c r="BL82" s="43"/>
    </row>
    <row r="83" spans="1:64" ht="14.45">
      <c r="A83" s="13"/>
      <c r="B83" s="340" t="s">
        <v>146</v>
      </c>
      <c r="C83" s="328"/>
      <c r="D83" s="329"/>
      <c r="E83" s="328"/>
      <c r="F83" s="326"/>
      <c r="G83" s="303"/>
      <c r="H83" s="307"/>
      <c r="I83" s="303"/>
      <c r="J83" s="309"/>
      <c r="K83" s="305"/>
      <c r="L83" s="205">
        <f t="shared" si="45"/>
        <v>0</v>
      </c>
      <c r="M83" s="13"/>
      <c r="N83" s="177"/>
      <c r="O83" s="177"/>
      <c r="P83" s="177"/>
      <c r="Q83" s="395" t="str">
        <f t="shared" si="41"/>
        <v>ok</v>
      </c>
      <c r="R83" s="177"/>
      <c r="S83" s="169"/>
      <c r="T83" s="178"/>
      <c r="U83" s="177"/>
      <c r="V83" s="169"/>
      <c r="W83" s="178"/>
      <c r="X83" s="177"/>
      <c r="Y83" s="169"/>
      <c r="Z83" s="178"/>
      <c r="AA83" s="177"/>
      <c r="AB83" s="169"/>
      <c r="AC83" s="178"/>
      <c r="AD83" s="177"/>
      <c r="AE83" s="169"/>
      <c r="AF83" s="178"/>
      <c r="AG83" s="177"/>
      <c r="AH83" s="169"/>
      <c r="AI83" s="178"/>
      <c r="AJ83" s="177"/>
      <c r="AK83" s="169"/>
      <c r="AL83" s="178"/>
      <c r="AM83" s="177"/>
      <c r="AN83" s="169"/>
      <c r="AO83" s="178"/>
      <c r="AP83" s="177"/>
      <c r="AQ83" s="169"/>
      <c r="AR83" s="178"/>
      <c r="AS83" s="177"/>
      <c r="AT83" s="169"/>
      <c r="AU83" s="178"/>
      <c r="AV83" s="177"/>
      <c r="AW83" s="169"/>
      <c r="AX83" s="178"/>
      <c r="AY83" s="177"/>
      <c r="AZ83" s="169"/>
      <c r="BA83" s="178"/>
      <c r="BB83" s="13"/>
      <c r="BC83" s="26"/>
      <c r="BD83" s="27">
        <f t="shared" si="44"/>
        <v>0</v>
      </c>
      <c r="BE83" s="13"/>
      <c r="BF83" s="26"/>
      <c r="BG83" s="27">
        <f t="shared" si="46"/>
        <v>0</v>
      </c>
      <c r="BH83" s="13"/>
      <c r="BI83" s="26">
        <f t="shared" si="47"/>
        <v>0</v>
      </c>
      <c r="BJ83" s="27">
        <f t="shared" si="48"/>
        <v>0</v>
      </c>
      <c r="BL83" s="57"/>
    </row>
    <row r="84" spans="1:64" ht="14.45" outlineLevel="1">
      <c r="A84" s="13"/>
      <c r="B84" s="340" t="s">
        <v>147</v>
      </c>
      <c r="C84" s="334"/>
      <c r="D84" s="329"/>
      <c r="E84" s="334"/>
      <c r="F84" s="335"/>
      <c r="G84" s="336"/>
      <c r="H84" s="337"/>
      <c r="I84" s="336"/>
      <c r="J84" s="338"/>
      <c r="K84" s="339"/>
      <c r="L84" s="205">
        <f t="shared" si="45"/>
        <v>0</v>
      </c>
      <c r="M84" s="13"/>
      <c r="N84" s="177"/>
      <c r="O84" s="177"/>
      <c r="P84" s="177"/>
      <c r="Q84" s="395" t="str">
        <f t="shared" si="41"/>
        <v>ok</v>
      </c>
      <c r="R84" s="177"/>
      <c r="S84" s="169"/>
      <c r="T84" s="178"/>
      <c r="U84" s="177"/>
      <c r="V84" s="169"/>
      <c r="W84" s="178"/>
      <c r="X84" s="177"/>
      <c r="Y84" s="169"/>
      <c r="Z84" s="178"/>
      <c r="AA84" s="177"/>
      <c r="AB84" s="169"/>
      <c r="AC84" s="178"/>
      <c r="AD84" s="177"/>
      <c r="AE84" s="169"/>
      <c r="AF84" s="178"/>
      <c r="AG84" s="177"/>
      <c r="AH84" s="169"/>
      <c r="AI84" s="178"/>
      <c r="AJ84" s="177"/>
      <c r="AK84" s="169"/>
      <c r="AL84" s="178"/>
      <c r="AM84" s="177"/>
      <c r="AN84" s="169"/>
      <c r="AO84" s="178"/>
      <c r="AP84" s="177"/>
      <c r="AQ84" s="169"/>
      <c r="AR84" s="178"/>
      <c r="AS84" s="177"/>
      <c r="AT84" s="169"/>
      <c r="AU84" s="178"/>
      <c r="AV84" s="177"/>
      <c r="AW84" s="169"/>
      <c r="AX84" s="178"/>
      <c r="AY84" s="177"/>
      <c r="AZ84" s="169"/>
      <c r="BA84" s="178"/>
      <c r="BB84" s="13"/>
      <c r="BC84" s="26"/>
      <c r="BD84" s="27">
        <f t="shared" si="44"/>
        <v>0</v>
      </c>
      <c r="BE84" s="13"/>
      <c r="BF84" s="26"/>
      <c r="BG84" s="27">
        <f t="shared" si="46"/>
        <v>0</v>
      </c>
      <c r="BH84" s="13"/>
      <c r="BI84" s="26">
        <f t="shared" si="47"/>
        <v>0</v>
      </c>
      <c r="BJ84" s="27">
        <f t="shared" si="48"/>
        <v>0</v>
      </c>
      <c r="BL84" s="57"/>
    </row>
    <row r="85" spans="1:64" ht="14.45" outlineLevel="1">
      <c r="A85" s="13"/>
      <c r="B85" s="340" t="s">
        <v>148</v>
      </c>
      <c r="C85" s="267"/>
      <c r="D85" s="329"/>
      <c r="E85" s="267"/>
      <c r="F85" s="319"/>
      <c r="G85" s="23"/>
      <c r="H85" s="30"/>
      <c r="I85" s="23"/>
      <c r="J85" s="201"/>
      <c r="K85" s="24"/>
      <c r="L85" s="205">
        <f t="shared" si="45"/>
        <v>0</v>
      </c>
      <c r="M85" s="13"/>
      <c r="N85" s="177"/>
      <c r="O85" s="177"/>
      <c r="P85" s="177"/>
      <c r="Q85" s="395" t="str">
        <f t="shared" si="41"/>
        <v>ok</v>
      </c>
      <c r="R85" s="177"/>
      <c r="S85" s="169"/>
      <c r="T85" s="178"/>
      <c r="U85" s="177"/>
      <c r="V85" s="169"/>
      <c r="W85" s="178"/>
      <c r="X85" s="177"/>
      <c r="Y85" s="169"/>
      <c r="Z85" s="178"/>
      <c r="AA85" s="177"/>
      <c r="AB85" s="169"/>
      <c r="AC85" s="178"/>
      <c r="AD85" s="177"/>
      <c r="AE85" s="169"/>
      <c r="AF85" s="178"/>
      <c r="AG85" s="177"/>
      <c r="AH85" s="169"/>
      <c r="AI85" s="178"/>
      <c r="AJ85" s="177"/>
      <c r="AK85" s="169"/>
      <c r="AL85" s="178"/>
      <c r="AM85" s="177"/>
      <c r="AN85" s="169"/>
      <c r="AO85" s="178"/>
      <c r="AP85" s="177"/>
      <c r="AQ85" s="169"/>
      <c r="AR85" s="178"/>
      <c r="AS85" s="177"/>
      <c r="AT85" s="169"/>
      <c r="AU85" s="178"/>
      <c r="AV85" s="177"/>
      <c r="AW85" s="169"/>
      <c r="AX85" s="178"/>
      <c r="AY85" s="177"/>
      <c r="AZ85" s="169"/>
      <c r="BA85" s="178"/>
      <c r="BB85" s="13"/>
      <c r="BC85" s="26"/>
      <c r="BD85" s="27">
        <f t="shared" si="44"/>
        <v>0</v>
      </c>
      <c r="BE85" s="13"/>
      <c r="BF85" s="26"/>
      <c r="BG85" s="27">
        <f t="shared" si="46"/>
        <v>0</v>
      </c>
      <c r="BH85" s="13"/>
      <c r="BI85" s="26">
        <f t="shared" si="47"/>
        <v>0</v>
      </c>
      <c r="BJ85" s="27">
        <f t="shared" si="48"/>
        <v>0</v>
      </c>
      <c r="BL85" s="43"/>
    </row>
    <row r="86" spans="1:64" ht="14.45" outlineLevel="1">
      <c r="A86" s="13"/>
      <c r="B86" s="340" t="s">
        <v>149</v>
      </c>
      <c r="C86" s="267"/>
      <c r="D86" s="329"/>
      <c r="E86" s="267"/>
      <c r="F86" s="319"/>
      <c r="G86" s="23"/>
      <c r="H86" s="30"/>
      <c r="I86" s="23"/>
      <c r="J86" s="201"/>
      <c r="K86" s="24"/>
      <c r="L86" s="205">
        <f t="shared" si="45"/>
        <v>0</v>
      </c>
      <c r="M86" s="13"/>
      <c r="N86" s="177"/>
      <c r="O86" s="177"/>
      <c r="P86" s="177"/>
      <c r="Q86" s="395" t="str">
        <f t="shared" si="41"/>
        <v>ok</v>
      </c>
      <c r="R86" s="177"/>
      <c r="S86" s="169"/>
      <c r="T86" s="178"/>
      <c r="U86" s="177"/>
      <c r="V86" s="169"/>
      <c r="W86" s="178"/>
      <c r="X86" s="177"/>
      <c r="Y86" s="169"/>
      <c r="Z86" s="178"/>
      <c r="AA86" s="177"/>
      <c r="AB86" s="169"/>
      <c r="AC86" s="178"/>
      <c r="AD86" s="177"/>
      <c r="AE86" s="169"/>
      <c r="AF86" s="178"/>
      <c r="AG86" s="177"/>
      <c r="AH86" s="169"/>
      <c r="AI86" s="178"/>
      <c r="AJ86" s="177"/>
      <c r="AK86" s="169"/>
      <c r="AL86" s="178"/>
      <c r="AM86" s="177"/>
      <c r="AN86" s="169"/>
      <c r="AO86" s="178"/>
      <c r="AP86" s="177"/>
      <c r="AQ86" s="169"/>
      <c r="AR86" s="178"/>
      <c r="AS86" s="177"/>
      <c r="AT86" s="169"/>
      <c r="AU86" s="178"/>
      <c r="AV86" s="177"/>
      <c r="AW86" s="169"/>
      <c r="AX86" s="178"/>
      <c r="AY86" s="177"/>
      <c r="AZ86" s="169"/>
      <c r="BA86" s="178"/>
      <c r="BB86" s="13"/>
      <c r="BC86" s="26"/>
      <c r="BD86" s="27">
        <f t="shared" si="44"/>
        <v>0</v>
      </c>
      <c r="BE86" s="13"/>
      <c r="BF86" s="26"/>
      <c r="BG86" s="27">
        <f t="shared" si="46"/>
        <v>0</v>
      </c>
      <c r="BH86" s="13"/>
      <c r="BI86" s="26">
        <f t="shared" si="47"/>
        <v>0</v>
      </c>
      <c r="BJ86" s="27">
        <f t="shared" si="48"/>
        <v>0</v>
      </c>
      <c r="BL86" s="43"/>
    </row>
    <row r="87" spans="1:64" ht="14.45" outlineLevel="1">
      <c r="A87" s="13"/>
      <c r="B87" s="340" t="s">
        <v>150</v>
      </c>
      <c r="C87" s="267"/>
      <c r="D87" s="329"/>
      <c r="E87" s="267"/>
      <c r="F87" s="319"/>
      <c r="G87" s="23"/>
      <c r="H87" s="30"/>
      <c r="I87" s="23"/>
      <c r="J87" s="201"/>
      <c r="K87" s="24"/>
      <c r="L87" s="205">
        <f t="shared" si="45"/>
        <v>0</v>
      </c>
      <c r="M87" s="13"/>
      <c r="N87" s="177"/>
      <c r="O87" s="177"/>
      <c r="P87" s="177"/>
      <c r="Q87" s="395" t="str">
        <f t="shared" si="41"/>
        <v>ok</v>
      </c>
      <c r="R87" s="177"/>
      <c r="S87" s="169"/>
      <c r="T87" s="178"/>
      <c r="U87" s="177"/>
      <c r="V87" s="169"/>
      <c r="W87" s="178"/>
      <c r="X87" s="177"/>
      <c r="Y87" s="169"/>
      <c r="Z87" s="178"/>
      <c r="AA87" s="177"/>
      <c r="AB87" s="169"/>
      <c r="AC87" s="178"/>
      <c r="AD87" s="177"/>
      <c r="AE87" s="169"/>
      <c r="AF87" s="178"/>
      <c r="AG87" s="177"/>
      <c r="AH87" s="169"/>
      <c r="AI87" s="178"/>
      <c r="AJ87" s="177"/>
      <c r="AK87" s="169"/>
      <c r="AL87" s="178"/>
      <c r="AM87" s="177"/>
      <c r="AN87" s="169"/>
      <c r="AO87" s="178"/>
      <c r="AP87" s="177"/>
      <c r="AQ87" s="169"/>
      <c r="AR87" s="178"/>
      <c r="AS87" s="177"/>
      <c r="AT87" s="169"/>
      <c r="AU87" s="178"/>
      <c r="AV87" s="177"/>
      <c r="AW87" s="169"/>
      <c r="AX87" s="178"/>
      <c r="AY87" s="177"/>
      <c r="AZ87" s="169"/>
      <c r="BA87" s="178"/>
      <c r="BB87" s="13"/>
      <c r="BC87" s="26"/>
      <c r="BD87" s="27">
        <f t="shared" si="44"/>
        <v>0</v>
      </c>
      <c r="BE87" s="13"/>
      <c r="BF87" s="26"/>
      <c r="BG87" s="27">
        <f t="shared" si="46"/>
        <v>0</v>
      </c>
      <c r="BH87" s="13"/>
      <c r="BI87" s="26">
        <f t="shared" si="47"/>
        <v>0</v>
      </c>
      <c r="BJ87" s="27">
        <f t="shared" si="48"/>
        <v>0</v>
      </c>
      <c r="BL87" s="57"/>
    </row>
    <row r="88" spans="1:64" ht="14.45" outlineLevel="1">
      <c r="A88" s="13"/>
      <c r="B88" s="340" t="s">
        <v>151</v>
      </c>
      <c r="C88" s="267"/>
      <c r="D88" s="329"/>
      <c r="E88" s="267"/>
      <c r="F88" s="319"/>
      <c r="G88" s="23"/>
      <c r="H88" s="30"/>
      <c r="I88" s="23"/>
      <c r="J88" s="201"/>
      <c r="K88" s="24"/>
      <c r="L88" s="205">
        <f t="shared" si="45"/>
        <v>0</v>
      </c>
      <c r="M88" s="13"/>
      <c r="N88" s="177"/>
      <c r="O88" s="177"/>
      <c r="P88" s="177"/>
      <c r="Q88" s="395" t="str">
        <f t="shared" si="41"/>
        <v>ok</v>
      </c>
      <c r="R88" s="177"/>
      <c r="S88" s="169"/>
      <c r="T88" s="178"/>
      <c r="U88" s="177"/>
      <c r="V88" s="169"/>
      <c r="W88" s="178"/>
      <c r="X88" s="177"/>
      <c r="Y88" s="169"/>
      <c r="Z88" s="178"/>
      <c r="AA88" s="177"/>
      <c r="AB88" s="169"/>
      <c r="AC88" s="178"/>
      <c r="AD88" s="177"/>
      <c r="AE88" s="169"/>
      <c r="AF88" s="178"/>
      <c r="AG88" s="177"/>
      <c r="AH88" s="169"/>
      <c r="AI88" s="178"/>
      <c r="AJ88" s="177"/>
      <c r="AK88" s="169"/>
      <c r="AL88" s="178"/>
      <c r="AM88" s="177"/>
      <c r="AN88" s="169"/>
      <c r="AO88" s="178"/>
      <c r="AP88" s="177"/>
      <c r="AQ88" s="169"/>
      <c r="AR88" s="178"/>
      <c r="AS88" s="177"/>
      <c r="AT88" s="169"/>
      <c r="AU88" s="178"/>
      <c r="AV88" s="177"/>
      <c r="AW88" s="169"/>
      <c r="AX88" s="178"/>
      <c r="AY88" s="177"/>
      <c r="AZ88" s="169"/>
      <c r="BA88" s="178"/>
      <c r="BB88" s="13"/>
      <c r="BC88" s="26"/>
      <c r="BD88" s="27">
        <f t="shared" si="44"/>
        <v>0</v>
      </c>
      <c r="BE88" s="13"/>
      <c r="BF88" s="26"/>
      <c r="BG88" s="27">
        <f t="shared" si="46"/>
        <v>0</v>
      </c>
      <c r="BH88" s="13"/>
      <c r="BI88" s="26">
        <f t="shared" si="47"/>
        <v>0</v>
      </c>
      <c r="BJ88" s="27">
        <f t="shared" si="48"/>
        <v>0</v>
      </c>
      <c r="BL88" s="57"/>
    </row>
    <row r="89" spans="1:64" ht="14.45" outlineLevel="1">
      <c r="A89" s="13"/>
      <c r="B89" s="340" t="s">
        <v>152</v>
      </c>
      <c r="C89" s="267"/>
      <c r="D89" s="329"/>
      <c r="E89" s="267"/>
      <c r="F89" s="319"/>
      <c r="G89" s="23"/>
      <c r="H89" s="30"/>
      <c r="I89" s="23"/>
      <c r="J89" s="201"/>
      <c r="K89" s="24"/>
      <c r="L89" s="205">
        <f t="shared" si="45"/>
        <v>0</v>
      </c>
      <c r="M89" s="13"/>
      <c r="N89" s="177"/>
      <c r="O89" s="177"/>
      <c r="P89" s="177"/>
      <c r="Q89" s="395" t="str">
        <f t="shared" si="41"/>
        <v>ok</v>
      </c>
      <c r="R89" s="177"/>
      <c r="S89" s="169"/>
      <c r="T89" s="178"/>
      <c r="U89" s="177"/>
      <c r="V89" s="169"/>
      <c r="W89" s="178"/>
      <c r="X89" s="177"/>
      <c r="Y89" s="169"/>
      <c r="Z89" s="178"/>
      <c r="AA89" s="177"/>
      <c r="AB89" s="169"/>
      <c r="AC89" s="178"/>
      <c r="AD89" s="177"/>
      <c r="AE89" s="169"/>
      <c r="AF89" s="178"/>
      <c r="AG89" s="177"/>
      <c r="AH89" s="169"/>
      <c r="AI89" s="178"/>
      <c r="AJ89" s="177"/>
      <c r="AK89" s="169"/>
      <c r="AL89" s="178"/>
      <c r="AM89" s="177"/>
      <c r="AN89" s="169"/>
      <c r="AO89" s="178"/>
      <c r="AP89" s="177"/>
      <c r="AQ89" s="169"/>
      <c r="AR89" s="178"/>
      <c r="AS89" s="177"/>
      <c r="AT89" s="169"/>
      <c r="AU89" s="178"/>
      <c r="AV89" s="177"/>
      <c r="AW89" s="169"/>
      <c r="AX89" s="178"/>
      <c r="AY89" s="177"/>
      <c r="AZ89" s="169"/>
      <c r="BA89" s="178"/>
      <c r="BB89" s="13"/>
      <c r="BC89" s="26"/>
      <c r="BD89" s="27">
        <f t="shared" si="44"/>
        <v>0</v>
      </c>
      <c r="BE89" s="13"/>
      <c r="BF89" s="26"/>
      <c r="BG89" s="27">
        <f t="shared" si="46"/>
        <v>0</v>
      </c>
      <c r="BH89" s="13"/>
      <c r="BI89" s="26">
        <f t="shared" si="47"/>
        <v>0</v>
      </c>
      <c r="BJ89" s="27">
        <f t="shared" si="48"/>
        <v>0</v>
      </c>
      <c r="BL89" s="43"/>
    </row>
    <row r="90" spans="1:64" ht="14.45" outlineLevel="1">
      <c r="A90" s="13"/>
      <c r="B90" s="340" t="s">
        <v>153</v>
      </c>
      <c r="C90" s="267"/>
      <c r="D90" s="329"/>
      <c r="E90" s="267"/>
      <c r="F90" s="319"/>
      <c r="G90" s="23"/>
      <c r="H90" s="30"/>
      <c r="I90" s="23"/>
      <c r="J90" s="201"/>
      <c r="K90" s="24"/>
      <c r="L90" s="205">
        <f t="shared" si="45"/>
        <v>0</v>
      </c>
      <c r="M90" s="13"/>
      <c r="N90" s="177"/>
      <c r="O90" s="177"/>
      <c r="P90" s="177"/>
      <c r="Q90" s="395" t="str">
        <f t="shared" si="41"/>
        <v>ok</v>
      </c>
      <c r="R90" s="177"/>
      <c r="S90" s="169"/>
      <c r="T90" s="178"/>
      <c r="U90" s="177"/>
      <c r="V90" s="169"/>
      <c r="W90" s="178"/>
      <c r="X90" s="177"/>
      <c r="Y90" s="169"/>
      <c r="Z90" s="178"/>
      <c r="AA90" s="177"/>
      <c r="AB90" s="169"/>
      <c r="AC90" s="178"/>
      <c r="AD90" s="177"/>
      <c r="AE90" s="169"/>
      <c r="AF90" s="178"/>
      <c r="AG90" s="177"/>
      <c r="AH90" s="169"/>
      <c r="AI90" s="178"/>
      <c r="AJ90" s="177"/>
      <c r="AK90" s="169"/>
      <c r="AL90" s="178"/>
      <c r="AM90" s="177"/>
      <c r="AN90" s="169"/>
      <c r="AO90" s="178"/>
      <c r="AP90" s="177"/>
      <c r="AQ90" s="169"/>
      <c r="AR90" s="178"/>
      <c r="AS90" s="177"/>
      <c r="AT90" s="169"/>
      <c r="AU90" s="178"/>
      <c r="AV90" s="177"/>
      <c r="AW90" s="169"/>
      <c r="AX90" s="178"/>
      <c r="AY90" s="177"/>
      <c r="AZ90" s="169"/>
      <c r="BA90" s="178"/>
      <c r="BB90" s="13"/>
      <c r="BC90" s="26"/>
      <c r="BD90" s="27">
        <f t="shared" si="44"/>
        <v>0</v>
      </c>
      <c r="BE90" s="13"/>
      <c r="BF90" s="26"/>
      <c r="BG90" s="27">
        <f t="shared" si="46"/>
        <v>0</v>
      </c>
      <c r="BH90" s="13"/>
      <c r="BI90" s="26">
        <f t="shared" si="47"/>
        <v>0</v>
      </c>
      <c r="BJ90" s="27">
        <f t="shared" si="48"/>
        <v>0</v>
      </c>
      <c r="BL90" s="43"/>
    </row>
    <row r="91" spans="1:64" outlineLevel="1" thickBot="1">
      <c r="A91" s="13"/>
      <c r="B91" s="340" t="s">
        <v>154</v>
      </c>
      <c r="C91" s="328"/>
      <c r="D91" s="329"/>
      <c r="E91" s="328"/>
      <c r="F91" s="326"/>
      <c r="G91" s="303"/>
      <c r="H91" s="307"/>
      <c r="I91" s="303"/>
      <c r="J91" s="309"/>
      <c r="K91" s="305"/>
      <c r="L91" s="205">
        <f t="shared" si="45"/>
        <v>0</v>
      </c>
      <c r="M91" s="13"/>
      <c r="N91" s="177"/>
      <c r="O91" s="177"/>
      <c r="P91" s="177"/>
      <c r="Q91" s="395" t="str">
        <f t="shared" si="41"/>
        <v>ok</v>
      </c>
      <c r="R91" s="177"/>
      <c r="S91" s="169"/>
      <c r="T91" s="178"/>
      <c r="U91" s="177"/>
      <c r="V91" s="169"/>
      <c r="W91" s="178"/>
      <c r="X91" s="177"/>
      <c r="Y91" s="169"/>
      <c r="Z91" s="178"/>
      <c r="AA91" s="177"/>
      <c r="AB91" s="169"/>
      <c r="AC91" s="178"/>
      <c r="AD91" s="177"/>
      <c r="AE91" s="169"/>
      <c r="AF91" s="178"/>
      <c r="AG91" s="177"/>
      <c r="AH91" s="169"/>
      <c r="AI91" s="178"/>
      <c r="AJ91" s="177"/>
      <c r="AK91" s="169"/>
      <c r="AL91" s="178"/>
      <c r="AM91" s="177"/>
      <c r="AN91" s="169"/>
      <c r="AO91" s="178"/>
      <c r="AP91" s="177"/>
      <c r="AQ91" s="169"/>
      <c r="AR91" s="178"/>
      <c r="AS91" s="177"/>
      <c r="AT91" s="169"/>
      <c r="AU91" s="178"/>
      <c r="AV91" s="177"/>
      <c r="AW91" s="169"/>
      <c r="AX91" s="178"/>
      <c r="AY91" s="177"/>
      <c r="AZ91" s="169"/>
      <c r="BA91" s="178"/>
      <c r="BB91" s="13"/>
      <c r="BC91" s="26"/>
      <c r="BD91" s="27">
        <f t="shared" si="44"/>
        <v>0</v>
      </c>
      <c r="BE91" s="13"/>
      <c r="BF91" s="26"/>
      <c r="BG91" s="27">
        <f t="shared" si="46"/>
        <v>0</v>
      </c>
      <c r="BH91" s="13"/>
      <c r="BI91" s="26">
        <f t="shared" si="47"/>
        <v>0</v>
      </c>
      <c r="BJ91" s="27">
        <f t="shared" si="48"/>
        <v>0</v>
      </c>
      <c r="BL91" s="57"/>
    </row>
    <row r="92" spans="1:64" ht="15" customHeight="1" thickBot="1">
      <c r="A92" s="13"/>
      <c r="B92" s="388" t="s">
        <v>155</v>
      </c>
      <c r="C92" s="387"/>
      <c r="D92" s="387"/>
      <c r="E92" s="387"/>
      <c r="F92" s="387"/>
      <c r="G92" s="387"/>
      <c r="H92" s="387"/>
      <c r="I92" s="387"/>
      <c r="J92" s="387"/>
      <c r="K92" s="387"/>
      <c r="L92" s="348">
        <f>SUM(L93:L102)</f>
        <v>0</v>
      </c>
      <c r="M92" s="20"/>
      <c r="N92" s="348">
        <f t="shared" ref="N92:P92" si="49">SUM(N93:N102)</f>
        <v>0</v>
      </c>
      <c r="O92" s="348">
        <f t="shared" si="49"/>
        <v>0</v>
      </c>
      <c r="P92" s="348">
        <f t="shared" si="49"/>
        <v>0</v>
      </c>
      <c r="Q92" s="395" t="str">
        <f t="shared" si="41"/>
        <v>ok</v>
      </c>
      <c r="R92" s="175">
        <f t="shared" ref="R92:BA92" si="50">SUM(R93:R102)</f>
        <v>0</v>
      </c>
      <c r="S92" s="166">
        <f t="shared" si="50"/>
        <v>0</v>
      </c>
      <c r="T92" s="176">
        <f t="shared" si="50"/>
        <v>0</v>
      </c>
      <c r="U92" s="175">
        <f t="shared" si="50"/>
        <v>0</v>
      </c>
      <c r="V92" s="166">
        <f t="shared" si="50"/>
        <v>0</v>
      </c>
      <c r="W92" s="176">
        <f t="shared" si="50"/>
        <v>0</v>
      </c>
      <c r="X92" s="175">
        <f t="shared" si="50"/>
        <v>0</v>
      </c>
      <c r="Y92" s="166">
        <f t="shared" si="50"/>
        <v>0</v>
      </c>
      <c r="Z92" s="176">
        <f t="shared" si="50"/>
        <v>0</v>
      </c>
      <c r="AA92" s="175">
        <f t="shared" si="50"/>
        <v>0</v>
      </c>
      <c r="AB92" s="166">
        <f t="shared" si="50"/>
        <v>0</v>
      </c>
      <c r="AC92" s="176">
        <f t="shared" si="50"/>
        <v>0</v>
      </c>
      <c r="AD92" s="175">
        <f t="shared" si="50"/>
        <v>0</v>
      </c>
      <c r="AE92" s="166">
        <f t="shared" si="50"/>
        <v>0</v>
      </c>
      <c r="AF92" s="176">
        <f t="shared" si="50"/>
        <v>0</v>
      </c>
      <c r="AG92" s="175">
        <f t="shared" si="50"/>
        <v>0</v>
      </c>
      <c r="AH92" s="166">
        <f t="shared" si="50"/>
        <v>0</v>
      </c>
      <c r="AI92" s="176">
        <f t="shared" si="50"/>
        <v>0</v>
      </c>
      <c r="AJ92" s="175">
        <f t="shared" si="50"/>
        <v>0</v>
      </c>
      <c r="AK92" s="166">
        <f t="shared" si="50"/>
        <v>0</v>
      </c>
      <c r="AL92" s="176">
        <f t="shared" si="50"/>
        <v>0</v>
      </c>
      <c r="AM92" s="175">
        <f t="shared" si="50"/>
        <v>0</v>
      </c>
      <c r="AN92" s="166">
        <f t="shared" si="50"/>
        <v>0</v>
      </c>
      <c r="AO92" s="176">
        <f t="shared" si="50"/>
        <v>0</v>
      </c>
      <c r="AP92" s="175">
        <f t="shared" si="50"/>
        <v>0</v>
      </c>
      <c r="AQ92" s="166">
        <f t="shared" si="50"/>
        <v>0</v>
      </c>
      <c r="AR92" s="176">
        <f t="shared" si="50"/>
        <v>0</v>
      </c>
      <c r="AS92" s="175">
        <f t="shared" si="50"/>
        <v>0</v>
      </c>
      <c r="AT92" s="166">
        <f t="shared" si="50"/>
        <v>0</v>
      </c>
      <c r="AU92" s="176">
        <f t="shared" si="50"/>
        <v>0</v>
      </c>
      <c r="AV92" s="175">
        <f t="shared" si="50"/>
        <v>0</v>
      </c>
      <c r="AW92" s="166">
        <f t="shared" si="50"/>
        <v>0</v>
      </c>
      <c r="AX92" s="176">
        <f t="shared" si="50"/>
        <v>0</v>
      </c>
      <c r="AY92" s="175">
        <f t="shared" si="50"/>
        <v>0</v>
      </c>
      <c r="AZ92" s="166">
        <f t="shared" si="50"/>
        <v>0</v>
      </c>
      <c r="BA92" s="176">
        <f t="shared" si="50"/>
        <v>0</v>
      </c>
      <c r="BB92" s="13"/>
      <c r="BC92" s="21">
        <f>SUM(BC93:BC102)</f>
        <v>0</v>
      </c>
      <c r="BD92" s="22">
        <f t="shared" si="44"/>
        <v>0</v>
      </c>
      <c r="BE92" s="13"/>
      <c r="BF92" s="21">
        <f>SUM(BF93:BF102)</f>
        <v>0</v>
      </c>
      <c r="BG92" s="22">
        <f>IFERROR(BF92/L92,0)</f>
        <v>0</v>
      </c>
      <c r="BH92" s="13"/>
      <c r="BI92" s="21">
        <f>SUM(BI93:BI102)</f>
        <v>0</v>
      </c>
      <c r="BJ92" s="22">
        <f>IFERROR(BI92/L92,0)</f>
        <v>0</v>
      </c>
      <c r="BL92" s="40"/>
    </row>
    <row r="93" spans="1:64" ht="14.45">
      <c r="A93" s="13"/>
      <c r="B93" s="340" t="s">
        <v>156</v>
      </c>
      <c r="C93" s="329"/>
      <c r="D93" s="329"/>
      <c r="E93" s="329"/>
      <c r="F93" s="325"/>
      <c r="G93" s="302"/>
      <c r="H93" s="302"/>
      <c r="I93" s="302"/>
      <c r="J93" s="201"/>
      <c r="K93" s="332"/>
      <c r="L93" s="205">
        <f t="shared" ref="L93:L102" si="51">F93*H93*J93*K93</f>
        <v>0</v>
      </c>
      <c r="M93" s="13"/>
      <c r="N93" s="179"/>
      <c r="O93" s="179"/>
      <c r="P93" s="179"/>
      <c r="Q93" s="395" t="str">
        <f t="shared" si="41"/>
        <v>ok</v>
      </c>
      <c r="R93" s="179"/>
      <c r="S93" s="168"/>
      <c r="T93" s="180"/>
      <c r="U93" s="179"/>
      <c r="V93" s="168"/>
      <c r="W93" s="180"/>
      <c r="X93" s="179"/>
      <c r="Y93" s="168"/>
      <c r="Z93" s="180"/>
      <c r="AA93" s="179"/>
      <c r="AB93" s="168"/>
      <c r="AC93" s="180"/>
      <c r="AD93" s="179"/>
      <c r="AE93" s="168"/>
      <c r="AF93" s="180"/>
      <c r="AG93" s="179"/>
      <c r="AH93" s="168"/>
      <c r="AI93" s="180"/>
      <c r="AJ93" s="179"/>
      <c r="AK93" s="168"/>
      <c r="AL93" s="180"/>
      <c r="AM93" s="179"/>
      <c r="AN93" s="168"/>
      <c r="AO93" s="180"/>
      <c r="AP93" s="179"/>
      <c r="AQ93" s="168"/>
      <c r="AR93" s="180"/>
      <c r="AS93" s="179"/>
      <c r="AT93" s="168"/>
      <c r="AU93" s="180"/>
      <c r="AV93" s="179"/>
      <c r="AW93" s="168"/>
      <c r="AX93" s="180"/>
      <c r="AY93" s="179"/>
      <c r="AZ93" s="168"/>
      <c r="BA93" s="180"/>
      <c r="BB93" s="13"/>
      <c r="BC93" s="26"/>
      <c r="BD93" s="27">
        <f t="shared" si="44"/>
        <v>0</v>
      </c>
      <c r="BE93" s="13"/>
      <c r="BF93" s="26"/>
      <c r="BG93" s="27">
        <f t="shared" ref="BG93:BG102" si="52">IFERROR(BF93/L93,0)</f>
        <v>0</v>
      </c>
      <c r="BH93" s="13"/>
      <c r="BI93" s="26">
        <f t="shared" ref="BI93:BI102" si="53">BC93+BF93</f>
        <v>0</v>
      </c>
      <c r="BJ93" s="27">
        <f t="shared" ref="BJ93:BJ102" si="54">IFERROR(BI93/L93,0)</f>
        <v>0</v>
      </c>
      <c r="BL93" s="43"/>
    </row>
    <row r="94" spans="1:64" ht="14.45">
      <c r="A94" s="13"/>
      <c r="B94" s="340" t="s">
        <v>157</v>
      </c>
      <c r="C94" s="329"/>
      <c r="D94" s="329"/>
      <c r="E94" s="329"/>
      <c r="F94" s="325"/>
      <c r="G94" s="302"/>
      <c r="H94" s="302"/>
      <c r="I94" s="302"/>
      <c r="J94" s="201"/>
      <c r="K94" s="332"/>
      <c r="L94" s="205">
        <f t="shared" si="51"/>
        <v>0</v>
      </c>
      <c r="M94" s="13"/>
      <c r="N94" s="179"/>
      <c r="O94" s="179"/>
      <c r="P94" s="179"/>
      <c r="Q94" s="395" t="str">
        <f t="shared" si="41"/>
        <v>ok</v>
      </c>
      <c r="R94" s="179"/>
      <c r="S94" s="168"/>
      <c r="T94" s="180"/>
      <c r="U94" s="179"/>
      <c r="V94" s="168"/>
      <c r="W94" s="180"/>
      <c r="X94" s="179"/>
      <c r="Y94" s="168"/>
      <c r="Z94" s="180"/>
      <c r="AA94" s="179"/>
      <c r="AB94" s="168"/>
      <c r="AC94" s="180"/>
      <c r="AD94" s="179"/>
      <c r="AE94" s="168"/>
      <c r="AF94" s="180"/>
      <c r="AG94" s="179"/>
      <c r="AH94" s="168"/>
      <c r="AI94" s="180"/>
      <c r="AJ94" s="179"/>
      <c r="AK94" s="168"/>
      <c r="AL94" s="180"/>
      <c r="AM94" s="179"/>
      <c r="AN94" s="168"/>
      <c r="AO94" s="180"/>
      <c r="AP94" s="179"/>
      <c r="AQ94" s="168"/>
      <c r="AR94" s="180"/>
      <c r="AS94" s="179"/>
      <c r="AT94" s="168"/>
      <c r="AU94" s="180"/>
      <c r="AV94" s="179"/>
      <c r="AW94" s="168"/>
      <c r="AX94" s="180"/>
      <c r="AY94" s="179"/>
      <c r="AZ94" s="168"/>
      <c r="BA94" s="180"/>
      <c r="BB94" s="13"/>
      <c r="BC94" s="26"/>
      <c r="BD94" s="27">
        <f t="shared" si="44"/>
        <v>0</v>
      </c>
      <c r="BE94" s="13"/>
      <c r="BF94" s="26"/>
      <c r="BG94" s="27">
        <f t="shared" si="52"/>
        <v>0</v>
      </c>
      <c r="BH94" s="13"/>
      <c r="BI94" s="26">
        <f t="shared" si="53"/>
        <v>0</v>
      </c>
      <c r="BJ94" s="27">
        <f t="shared" si="54"/>
        <v>0</v>
      </c>
      <c r="BL94" s="152"/>
    </row>
    <row r="95" spans="1:64" ht="14.45" outlineLevel="1">
      <c r="A95" s="13"/>
      <c r="B95" s="340" t="s">
        <v>158</v>
      </c>
      <c r="C95" s="329"/>
      <c r="D95" s="329"/>
      <c r="E95" s="329"/>
      <c r="F95" s="325"/>
      <c r="G95" s="302"/>
      <c r="H95" s="302"/>
      <c r="I95" s="302"/>
      <c r="J95" s="201"/>
      <c r="K95" s="332"/>
      <c r="L95" s="205">
        <f t="shared" si="51"/>
        <v>0</v>
      </c>
      <c r="M95" s="13"/>
      <c r="N95" s="179"/>
      <c r="O95" s="179"/>
      <c r="P95" s="179"/>
      <c r="Q95" s="395" t="str">
        <f t="shared" si="41"/>
        <v>ok</v>
      </c>
      <c r="R95" s="179"/>
      <c r="S95" s="168"/>
      <c r="T95" s="180"/>
      <c r="U95" s="179"/>
      <c r="V95" s="168"/>
      <c r="W95" s="180"/>
      <c r="X95" s="179"/>
      <c r="Y95" s="168"/>
      <c r="Z95" s="180"/>
      <c r="AA95" s="179"/>
      <c r="AB95" s="168"/>
      <c r="AC95" s="180"/>
      <c r="AD95" s="179"/>
      <c r="AE95" s="168"/>
      <c r="AF95" s="180"/>
      <c r="AG95" s="179"/>
      <c r="AH95" s="168"/>
      <c r="AI95" s="180"/>
      <c r="AJ95" s="179"/>
      <c r="AK95" s="168"/>
      <c r="AL95" s="180"/>
      <c r="AM95" s="179"/>
      <c r="AN95" s="168"/>
      <c r="AO95" s="180"/>
      <c r="AP95" s="179"/>
      <c r="AQ95" s="168"/>
      <c r="AR95" s="180"/>
      <c r="AS95" s="179"/>
      <c r="AT95" s="168"/>
      <c r="AU95" s="180"/>
      <c r="AV95" s="179"/>
      <c r="AW95" s="168"/>
      <c r="AX95" s="180"/>
      <c r="AY95" s="179"/>
      <c r="AZ95" s="168"/>
      <c r="BA95" s="180"/>
      <c r="BB95" s="13"/>
      <c r="BC95" s="26"/>
      <c r="BD95" s="27">
        <f t="shared" si="44"/>
        <v>0</v>
      </c>
      <c r="BE95" s="13"/>
      <c r="BF95" s="26"/>
      <c r="BG95" s="27">
        <f t="shared" si="52"/>
        <v>0</v>
      </c>
      <c r="BH95" s="13"/>
      <c r="BI95" s="26">
        <f t="shared" si="53"/>
        <v>0</v>
      </c>
      <c r="BJ95" s="27">
        <f t="shared" si="54"/>
        <v>0</v>
      </c>
      <c r="BL95" s="43"/>
    </row>
    <row r="96" spans="1:64" ht="14.45" outlineLevel="1">
      <c r="A96" s="13"/>
      <c r="B96" s="340" t="s">
        <v>159</v>
      </c>
      <c r="C96" s="267"/>
      <c r="D96" s="329"/>
      <c r="E96" s="267"/>
      <c r="F96" s="319"/>
      <c r="G96" s="23"/>
      <c r="H96" s="23"/>
      <c r="I96" s="23"/>
      <c r="J96" s="201"/>
      <c r="K96" s="37"/>
      <c r="L96" s="205">
        <f t="shared" si="51"/>
        <v>0</v>
      </c>
      <c r="M96" s="13"/>
      <c r="N96" s="179"/>
      <c r="O96" s="179"/>
      <c r="P96" s="179"/>
      <c r="Q96" s="395" t="str">
        <f t="shared" si="41"/>
        <v>ok</v>
      </c>
      <c r="R96" s="179"/>
      <c r="S96" s="168"/>
      <c r="T96" s="180"/>
      <c r="U96" s="179"/>
      <c r="V96" s="168"/>
      <c r="W96" s="180"/>
      <c r="X96" s="179"/>
      <c r="Y96" s="168"/>
      <c r="Z96" s="180"/>
      <c r="AA96" s="179"/>
      <c r="AB96" s="168"/>
      <c r="AC96" s="180"/>
      <c r="AD96" s="179"/>
      <c r="AE96" s="168"/>
      <c r="AF96" s="180"/>
      <c r="AG96" s="179"/>
      <c r="AH96" s="168"/>
      <c r="AI96" s="180"/>
      <c r="AJ96" s="179"/>
      <c r="AK96" s="168"/>
      <c r="AL96" s="180"/>
      <c r="AM96" s="179"/>
      <c r="AN96" s="168"/>
      <c r="AO96" s="180"/>
      <c r="AP96" s="179"/>
      <c r="AQ96" s="168"/>
      <c r="AR96" s="180"/>
      <c r="AS96" s="179"/>
      <c r="AT96" s="168"/>
      <c r="AU96" s="180"/>
      <c r="AV96" s="179"/>
      <c r="AW96" s="168"/>
      <c r="AX96" s="180"/>
      <c r="AY96" s="179"/>
      <c r="AZ96" s="168"/>
      <c r="BA96" s="180"/>
      <c r="BB96" s="13"/>
      <c r="BC96" s="26"/>
      <c r="BD96" s="27">
        <f t="shared" si="44"/>
        <v>0</v>
      </c>
      <c r="BE96" s="13"/>
      <c r="BF96" s="26"/>
      <c r="BG96" s="27">
        <f t="shared" si="52"/>
        <v>0</v>
      </c>
      <c r="BH96" s="13"/>
      <c r="BI96" s="26">
        <f t="shared" si="53"/>
        <v>0</v>
      </c>
      <c r="BJ96" s="27">
        <f t="shared" si="54"/>
        <v>0</v>
      </c>
      <c r="BL96" s="43"/>
    </row>
    <row r="97" spans="1:64" ht="14.45" outlineLevel="1">
      <c r="A97" s="13"/>
      <c r="B97" s="340" t="s">
        <v>160</v>
      </c>
      <c r="C97" s="267"/>
      <c r="D97" s="329"/>
      <c r="E97" s="267"/>
      <c r="F97" s="319"/>
      <c r="G97" s="23"/>
      <c r="H97" s="23"/>
      <c r="I97" s="23"/>
      <c r="J97" s="201"/>
      <c r="K97" s="37"/>
      <c r="L97" s="205">
        <f t="shared" si="51"/>
        <v>0</v>
      </c>
      <c r="M97" s="13"/>
      <c r="N97" s="179"/>
      <c r="O97" s="179"/>
      <c r="P97" s="179"/>
      <c r="Q97" s="395" t="str">
        <f t="shared" si="41"/>
        <v>ok</v>
      </c>
      <c r="R97" s="179"/>
      <c r="S97" s="168"/>
      <c r="T97" s="180"/>
      <c r="U97" s="179"/>
      <c r="V97" s="168"/>
      <c r="W97" s="180"/>
      <c r="X97" s="179"/>
      <c r="Y97" s="168"/>
      <c r="Z97" s="180"/>
      <c r="AA97" s="179"/>
      <c r="AB97" s="168"/>
      <c r="AC97" s="180"/>
      <c r="AD97" s="179"/>
      <c r="AE97" s="168"/>
      <c r="AF97" s="180"/>
      <c r="AG97" s="179"/>
      <c r="AH97" s="168"/>
      <c r="AI97" s="180"/>
      <c r="AJ97" s="179"/>
      <c r="AK97" s="168"/>
      <c r="AL97" s="180"/>
      <c r="AM97" s="179"/>
      <c r="AN97" s="168"/>
      <c r="AO97" s="180"/>
      <c r="AP97" s="179"/>
      <c r="AQ97" s="168"/>
      <c r="AR97" s="180"/>
      <c r="AS97" s="179"/>
      <c r="AT97" s="168"/>
      <c r="AU97" s="180"/>
      <c r="AV97" s="179"/>
      <c r="AW97" s="168"/>
      <c r="AX97" s="180"/>
      <c r="AY97" s="179"/>
      <c r="AZ97" s="168"/>
      <c r="BA97" s="180"/>
      <c r="BB97" s="13"/>
      <c r="BC97" s="26"/>
      <c r="BD97" s="27">
        <f t="shared" si="44"/>
        <v>0</v>
      </c>
      <c r="BE97" s="13"/>
      <c r="BF97" s="26"/>
      <c r="BG97" s="27">
        <f t="shared" si="52"/>
        <v>0</v>
      </c>
      <c r="BH97" s="13"/>
      <c r="BI97" s="26">
        <f t="shared" si="53"/>
        <v>0</v>
      </c>
      <c r="BJ97" s="27">
        <f t="shared" si="54"/>
        <v>0</v>
      </c>
      <c r="BL97" s="152"/>
    </row>
    <row r="98" spans="1:64" ht="14.45" outlineLevel="1">
      <c r="A98" s="13"/>
      <c r="B98" s="340" t="s">
        <v>161</v>
      </c>
      <c r="C98" s="267"/>
      <c r="D98" s="329"/>
      <c r="E98" s="267"/>
      <c r="F98" s="319"/>
      <c r="G98" s="23"/>
      <c r="H98" s="23"/>
      <c r="I98" s="23"/>
      <c r="J98" s="201"/>
      <c r="K98" s="37"/>
      <c r="L98" s="205">
        <f t="shared" si="51"/>
        <v>0</v>
      </c>
      <c r="M98" s="13"/>
      <c r="N98" s="179"/>
      <c r="O98" s="179"/>
      <c r="P98" s="179"/>
      <c r="Q98" s="395" t="str">
        <f t="shared" si="41"/>
        <v>ok</v>
      </c>
      <c r="R98" s="179"/>
      <c r="S98" s="168"/>
      <c r="T98" s="180"/>
      <c r="U98" s="179"/>
      <c r="V98" s="168"/>
      <c r="W98" s="180"/>
      <c r="X98" s="179"/>
      <c r="Y98" s="168"/>
      <c r="Z98" s="180"/>
      <c r="AA98" s="179"/>
      <c r="AB98" s="168"/>
      <c r="AC98" s="180"/>
      <c r="AD98" s="179"/>
      <c r="AE98" s="168"/>
      <c r="AF98" s="180"/>
      <c r="AG98" s="179"/>
      <c r="AH98" s="168"/>
      <c r="AI98" s="180"/>
      <c r="AJ98" s="179"/>
      <c r="AK98" s="168"/>
      <c r="AL98" s="180"/>
      <c r="AM98" s="179"/>
      <c r="AN98" s="168"/>
      <c r="AO98" s="180"/>
      <c r="AP98" s="179"/>
      <c r="AQ98" s="168"/>
      <c r="AR98" s="180"/>
      <c r="AS98" s="179"/>
      <c r="AT98" s="168"/>
      <c r="AU98" s="180"/>
      <c r="AV98" s="179"/>
      <c r="AW98" s="168"/>
      <c r="AX98" s="180"/>
      <c r="AY98" s="179"/>
      <c r="AZ98" s="168"/>
      <c r="BA98" s="180"/>
      <c r="BB98" s="13"/>
      <c r="BC98" s="26"/>
      <c r="BD98" s="27">
        <f t="shared" si="44"/>
        <v>0</v>
      </c>
      <c r="BE98" s="13"/>
      <c r="BF98" s="26"/>
      <c r="BG98" s="27">
        <f t="shared" si="52"/>
        <v>0</v>
      </c>
      <c r="BH98" s="13"/>
      <c r="BI98" s="26">
        <f t="shared" si="53"/>
        <v>0</v>
      </c>
      <c r="BJ98" s="27">
        <f t="shared" si="54"/>
        <v>0</v>
      </c>
      <c r="BL98" s="41"/>
    </row>
    <row r="99" spans="1:64" ht="14.45" outlineLevel="1">
      <c r="A99" s="13"/>
      <c r="B99" s="340" t="s">
        <v>162</v>
      </c>
      <c r="C99" s="267"/>
      <c r="D99" s="329"/>
      <c r="E99" s="267"/>
      <c r="F99" s="319"/>
      <c r="G99" s="23"/>
      <c r="H99" s="23"/>
      <c r="I99" s="23"/>
      <c r="J99" s="201"/>
      <c r="K99" s="37"/>
      <c r="L99" s="205">
        <f t="shared" si="51"/>
        <v>0</v>
      </c>
      <c r="M99" s="13"/>
      <c r="N99" s="179"/>
      <c r="O99" s="179"/>
      <c r="P99" s="179"/>
      <c r="Q99" s="395" t="str">
        <f t="shared" si="41"/>
        <v>ok</v>
      </c>
      <c r="R99" s="179"/>
      <c r="S99" s="168"/>
      <c r="T99" s="180"/>
      <c r="U99" s="179"/>
      <c r="V99" s="168"/>
      <c r="W99" s="180"/>
      <c r="X99" s="179"/>
      <c r="Y99" s="168"/>
      <c r="Z99" s="180"/>
      <c r="AA99" s="179"/>
      <c r="AB99" s="168"/>
      <c r="AC99" s="180"/>
      <c r="AD99" s="179"/>
      <c r="AE99" s="168"/>
      <c r="AF99" s="180"/>
      <c r="AG99" s="179"/>
      <c r="AH99" s="168"/>
      <c r="AI99" s="180"/>
      <c r="AJ99" s="179"/>
      <c r="AK99" s="168"/>
      <c r="AL99" s="180"/>
      <c r="AM99" s="179"/>
      <c r="AN99" s="168"/>
      <c r="AO99" s="180"/>
      <c r="AP99" s="179"/>
      <c r="AQ99" s="168"/>
      <c r="AR99" s="180"/>
      <c r="AS99" s="179"/>
      <c r="AT99" s="168"/>
      <c r="AU99" s="180"/>
      <c r="AV99" s="179"/>
      <c r="AW99" s="168"/>
      <c r="AX99" s="180"/>
      <c r="AY99" s="179"/>
      <c r="AZ99" s="168"/>
      <c r="BA99" s="180"/>
      <c r="BB99" s="13"/>
      <c r="BC99" s="26"/>
      <c r="BD99" s="27">
        <f t="shared" si="44"/>
        <v>0</v>
      </c>
      <c r="BE99" s="13"/>
      <c r="BF99" s="26"/>
      <c r="BG99" s="27">
        <f t="shared" si="52"/>
        <v>0</v>
      </c>
      <c r="BH99" s="13"/>
      <c r="BI99" s="26">
        <f t="shared" si="53"/>
        <v>0</v>
      </c>
      <c r="BJ99" s="27">
        <f t="shared" si="54"/>
        <v>0</v>
      </c>
      <c r="BL99" s="152"/>
    </row>
    <row r="100" spans="1:64" ht="14.45" outlineLevel="1">
      <c r="A100" s="13"/>
      <c r="B100" s="340" t="s">
        <v>163</v>
      </c>
      <c r="C100" s="267"/>
      <c r="D100" s="329"/>
      <c r="E100" s="267"/>
      <c r="F100" s="319"/>
      <c r="G100" s="23"/>
      <c r="H100" s="23"/>
      <c r="I100" s="23"/>
      <c r="J100" s="201"/>
      <c r="K100" s="37"/>
      <c r="L100" s="205">
        <f t="shared" si="51"/>
        <v>0</v>
      </c>
      <c r="M100" s="13"/>
      <c r="N100" s="179"/>
      <c r="O100" s="179"/>
      <c r="P100" s="179"/>
      <c r="Q100" s="395" t="str">
        <f t="shared" si="41"/>
        <v>ok</v>
      </c>
      <c r="R100" s="179"/>
      <c r="S100" s="168"/>
      <c r="T100" s="180"/>
      <c r="U100" s="179"/>
      <c r="V100" s="168"/>
      <c r="W100" s="180"/>
      <c r="X100" s="179"/>
      <c r="Y100" s="168"/>
      <c r="Z100" s="180"/>
      <c r="AA100" s="179"/>
      <c r="AB100" s="168"/>
      <c r="AC100" s="180"/>
      <c r="AD100" s="179"/>
      <c r="AE100" s="168"/>
      <c r="AF100" s="180"/>
      <c r="AG100" s="179"/>
      <c r="AH100" s="168"/>
      <c r="AI100" s="180"/>
      <c r="AJ100" s="179"/>
      <c r="AK100" s="168"/>
      <c r="AL100" s="180"/>
      <c r="AM100" s="179"/>
      <c r="AN100" s="168"/>
      <c r="AO100" s="180"/>
      <c r="AP100" s="179"/>
      <c r="AQ100" s="168"/>
      <c r="AR100" s="180"/>
      <c r="AS100" s="179"/>
      <c r="AT100" s="168"/>
      <c r="AU100" s="180"/>
      <c r="AV100" s="179"/>
      <c r="AW100" s="168"/>
      <c r="AX100" s="180"/>
      <c r="AY100" s="179"/>
      <c r="AZ100" s="168"/>
      <c r="BA100" s="180"/>
      <c r="BB100" s="13"/>
      <c r="BC100" s="26"/>
      <c r="BD100" s="27">
        <f t="shared" si="44"/>
        <v>0</v>
      </c>
      <c r="BE100" s="13"/>
      <c r="BF100" s="26"/>
      <c r="BG100" s="27">
        <f t="shared" si="52"/>
        <v>0</v>
      </c>
      <c r="BH100" s="13"/>
      <c r="BI100" s="26">
        <f t="shared" si="53"/>
        <v>0</v>
      </c>
      <c r="BJ100" s="27">
        <f t="shared" si="54"/>
        <v>0</v>
      </c>
      <c r="BL100" s="42"/>
    </row>
    <row r="101" spans="1:64" ht="14.45" outlineLevel="1">
      <c r="A101" s="13"/>
      <c r="B101" s="340" t="s">
        <v>164</v>
      </c>
      <c r="C101" s="267"/>
      <c r="D101" s="329"/>
      <c r="E101" s="267"/>
      <c r="F101" s="319"/>
      <c r="G101" s="23"/>
      <c r="H101" s="23"/>
      <c r="I101" s="23"/>
      <c r="J101" s="201"/>
      <c r="K101" s="37"/>
      <c r="L101" s="205">
        <f t="shared" si="51"/>
        <v>0</v>
      </c>
      <c r="M101" s="13"/>
      <c r="N101" s="179"/>
      <c r="O101" s="179"/>
      <c r="P101" s="179"/>
      <c r="Q101" s="395" t="str">
        <f t="shared" si="41"/>
        <v>ok</v>
      </c>
      <c r="R101" s="179"/>
      <c r="S101" s="168"/>
      <c r="T101" s="180"/>
      <c r="U101" s="179"/>
      <c r="V101" s="168"/>
      <c r="W101" s="180"/>
      <c r="X101" s="179"/>
      <c r="Y101" s="168"/>
      <c r="Z101" s="180"/>
      <c r="AA101" s="179"/>
      <c r="AB101" s="168"/>
      <c r="AC101" s="180"/>
      <c r="AD101" s="179"/>
      <c r="AE101" s="168"/>
      <c r="AF101" s="180"/>
      <c r="AG101" s="179"/>
      <c r="AH101" s="168"/>
      <c r="AI101" s="180"/>
      <c r="AJ101" s="179"/>
      <c r="AK101" s="168"/>
      <c r="AL101" s="180"/>
      <c r="AM101" s="179"/>
      <c r="AN101" s="168"/>
      <c r="AO101" s="180"/>
      <c r="AP101" s="179"/>
      <c r="AQ101" s="168"/>
      <c r="AR101" s="180"/>
      <c r="AS101" s="179"/>
      <c r="AT101" s="168"/>
      <c r="AU101" s="180"/>
      <c r="AV101" s="179"/>
      <c r="AW101" s="168"/>
      <c r="AX101" s="180"/>
      <c r="AY101" s="179"/>
      <c r="AZ101" s="168"/>
      <c r="BA101" s="180"/>
      <c r="BB101" s="13"/>
      <c r="BC101" s="26"/>
      <c r="BD101" s="27">
        <f t="shared" si="44"/>
        <v>0</v>
      </c>
      <c r="BE101" s="13"/>
      <c r="BF101" s="26"/>
      <c r="BG101" s="27">
        <f t="shared" si="52"/>
        <v>0</v>
      </c>
      <c r="BH101" s="13"/>
      <c r="BI101" s="26">
        <f t="shared" si="53"/>
        <v>0</v>
      </c>
      <c r="BJ101" s="27">
        <f t="shared" si="54"/>
        <v>0</v>
      </c>
      <c r="BL101" s="42"/>
    </row>
    <row r="102" spans="1:64" outlineLevel="1" thickBot="1">
      <c r="A102" s="13"/>
      <c r="B102" s="340" t="s">
        <v>165</v>
      </c>
      <c r="C102" s="328"/>
      <c r="D102" s="329"/>
      <c r="E102" s="328"/>
      <c r="F102" s="326"/>
      <c r="G102" s="303"/>
      <c r="H102" s="303"/>
      <c r="I102" s="303"/>
      <c r="J102" s="311"/>
      <c r="K102" s="312"/>
      <c r="L102" s="205">
        <f t="shared" si="51"/>
        <v>0</v>
      </c>
      <c r="M102" s="13"/>
      <c r="N102" s="179"/>
      <c r="O102" s="179"/>
      <c r="P102" s="179"/>
      <c r="Q102" s="395" t="str">
        <f t="shared" si="41"/>
        <v>ok</v>
      </c>
      <c r="R102" s="179"/>
      <c r="S102" s="168"/>
      <c r="T102" s="180"/>
      <c r="U102" s="179"/>
      <c r="V102" s="168"/>
      <c r="W102" s="180"/>
      <c r="X102" s="179"/>
      <c r="Y102" s="168"/>
      <c r="Z102" s="180"/>
      <c r="AA102" s="179"/>
      <c r="AB102" s="168"/>
      <c r="AC102" s="180"/>
      <c r="AD102" s="179"/>
      <c r="AE102" s="168"/>
      <c r="AF102" s="180"/>
      <c r="AG102" s="179"/>
      <c r="AH102" s="168"/>
      <c r="AI102" s="180"/>
      <c r="AJ102" s="179"/>
      <c r="AK102" s="168"/>
      <c r="AL102" s="180"/>
      <c r="AM102" s="179"/>
      <c r="AN102" s="168"/>
      <c r="AO102" s="180"/>
      <c r="AP102" s="179"/>
      <c r="AQ102" s="168"/>
      <c r="AR102" s="180"/>
      <c r="AS102" s="179"/>
      <c r="AT102" s="168"/>
      <c r="AU102" s="180"/>
      <c r="AV102" s="179"/>
      <c r="AW102" s="168"/>
      <c r="AX102" s="180"/>
      <c r="AY102" s="179"/>
      <c r="AZ102" s="168"/>
      <c r="BA102" s="180"/>
      <c r="BB102" s="13"/>
      <c r="BC102" s="26"/>
      <c r="BD102" s="27">
        <f t="shared" si="44"/>
        <v>0</v>
      </c>
      <c r="BE102" s="13"/>
      <c r="BF102" s="26"/>
      <c r="BG102" s="27">
        <f t="shared" si="52"/>
        <v>0</v>
      </c>
      <c r="BH102" s="13"/>
      <c r="BI102" s="26">
        <f t="shared" si="53"/>
        <v>0</v>
      </c>
      <c r="BJ102" s="27">
        <f t="shared" si="54"/>
        <v>0</v>
      </c>
      <c r="BL102" s="43"/>
    </row>
    <row r="103" spans="1:64" ht="15" customHeight="1" thickBot="1">
      <c r="A103" s="13"/>
      <c r="B103" s="388" t="s">
        <v>166</v>
      </c>
      <c r="C103" s="387"/>
      <c r="D103" s="387"/>
      <c r="E103" s="387"/>
      <c r="F103" s="387"/>
      <c r="G103" s="387"/>
      <c r="H103" s="387"/>
      <c r="I103" s="387"/>
      <c r="J103" s="387"/>
      <c r="K103" s="387"/>
      <c r="L103" s="348">
        <f>SUM(L104:L113)</f>
        <v>0</v>
      </c>
      <c r="M103" s="20"/>
      <c r="N103" s="348">
        <f t="shared" ref="N103:P103" si="55">SUM(N104:N113)</f>
        <v>0</v>
      </c>
      <c r="O103" s="348">
        <f t="shared" si="55"/>
        <v>0</v>
      </c>
      <c r="P103" s="348">
        <f t="shared" si="55"/>
        <v>0</v>
      </c>
      <c r="Q103" s="395" t="str">
        <f t="shared" si="41"/>
        <v>ok</v>
      </c>
      <c r="R103" s="175">
        <f t="shared" ref="R103:BA103" si="56">SUM(R104:R113)</f>
        <v>0</v>
      </c>
      <c r="S103" s="166">
        <f t="shared" si="56"/>
        <v>0</v>
      </c>
      <c r="T103" s="176">
        <f t="shared" si="56"/>
        <v>0</v>
      </c>
      <c r="U103" s="175">
        <f t="shared" si="56"/>
        <v>0</v>
      </c>
      <c r="V103" s="166">
        <f t="shared" si="56"/>
        <v>0</v>
      </c>
      <c r="W103" s="176">
        <f t="shared" si="56"/>
        <v>0</v>
      </c>
      <c r="X103" s="175">
        <f t="shared" si="56"/>
        <v>0</v>
      </c>
      <c r="Y103" s="166">
        <f t="shared" si="56"/>
        <v>0</v>
      </c>
      <c r="Z103" s="176">
        <f t="shared" si="56"/>
        <v>0</v>
      </c>
      <c r="AA103" s="175">
        <f t="shared" si="56"/>
        <v>0</v>
      </c>
      <c r="AB103" s="166">
        <f t="shared" si="56"/>
        <v>0</v>
      </c>
      <c r="AC103" s="176">
        <f t="shared" si="56"/>
        <v>0</v>
      </c>
      <c r="AD103" s="175">
        <f t="shared" si="56"/>
        <v>0</v>
      </c>
      <c r="AE103" s="166">
        <f t="shared" si="56"/>
        <v>0</v>
      </c>
      <c r="AF103" s="176">
        <f t="shared" si="56"/>
        <v>0</v>
      </c>
      <c r="AG103" s="175">
        <f t="shared" si="56"/>
        <v>0</v>
      </c>
      <c r="AH103" s="166">
        <f t="shared" si="56"/>
        <v>0</v>
      </c>
      <c r="AI103" s="176">
        <f t="shared" si="56"/>
        <v>0</v>
      </c>
      <c r="AJ103" s="175">
        <f t="shared" si="56"/>
        <v>0</v>
      </c>
      <c r="AK103" s="166">
        <f t="shared" si="56"/>
        <v>0</v>
      </c>
      <c r="AL103" s="176">
        <f t="shared" si="56"/>
        <v>0</v>
      </c>
      <c r="AM103" s="175">
        <f t="shared" si="56"/>
        <v>0</v>
      </c>
      <c r="AN103" s="166">
        <f t="shared" si="56"/>
        <v>0</v>
      </c>
      <c r="AO103" s="176">
        <f t="shared" si="56"/>
        <v>0</v>
      </c>
      <c r="AP103" s="175">
        <f t="shared" si="56"/>
        <v>0</v>
      </c>
      <c r="AQ103" s="166">
        <f t="shared" si="56"/>
        <v>0</v>
      </c>
      <c r="AR103" s="176">
        <f t="shared" si="56"/>
        <v>0</v>
      </c>
      <c r="AS103" s="175">
        <f t="shared" si="56"/>
        <v>0</v>
      </c>
      <c r="AT103" s="166">
        <f t="shared" si="56"/>
        <v>0</v>
      </c>
      <c r="AU103" s="176">
        <f t="shared" si="56"/>
        <v>0</v>
      </c>
      <c r="AV103" s="175">
        <f t="shared" si="56"/>
        <v>0</v>
      </c>
      <c r="AW103" s="166">
        <f t="shared" si="56"/>
        <v>0</v>
      </c>
      <c r="AX103" s="176">
        <f t="shared" si="56"/>
        <v>0</v>
      </c>
      <c r="AY103" s="175">
        <f t="shared" si="56"/>
        <v>0</v>
      </c>
      <c r="AZ103" s="166">
        <f t="shared" si="56"/>
        <v>0</v>
      </c>
      <c r="BA103" s="176">
        <f t="shared" si="56"/>
        <v>0</v>
      </c>
      <c r="BB103" s="13"/>
      <c r="BC103" s="21">
        <f>SUM(BC104:BC113)</f>
        <v>0</v>
      </c>
      <c r="BD103" s="22">
        <f t="shared" si="44"/>
        <v>0</v>
      </c>
      <c r="BE103" s="13"/>
      <c r="BF103" s="21">
        <f>SUM(BF104:BF113)</f>
        <v>0</v>
      </c>
      <c r="BG103" s="22">
        <f>IFERROR(BF103/L103,0)</f>
        <v>0</v>
      </c>
      <c r="BH103" s="13"/>
      <c r="BI103" s="21">
        <f>SUM(BI104:BI113)</f>
        <v>0</v>
      </c>
      <c r="BJ103" s="22">
        <f>IFERROR(BI103/L103,0)</f>
        <v>0</v>
      </c>
      <c r="BL103" s="40"/>
    </row>
    <row r="104" spans="1:64" ht="14.45">
      <c r="A104" s="13"/>
      <c r="B104" s="340" t="s">
        <v>167</v>
      </c>
      <c r="C104" s="353"/>
      <c r="D104" s="353"/>
      <c r="E104" s="353"/>
      <c r="F104" s="354"/>
      <c r="G104" s="355"/>
      <c r="H104" s="355"/>
      <c r="I104" s="355"/>
      <c r="J104" s="356"/>
      <c r="K104" s="357"/>
      <c r="L104" s="205">
        <f t="shared" ref="L104:L113" si="57">F104*H104*J104*K104</f>
        <v>0</v>
      </c>
      <c r="M104" s="13"/>
      <c r="N104" s="177"/>
      <c r="O104" s="177"/>
      <c r="P104" s="177"/>
      <c r="Q104" s="395" t="str">
        <f t="shared" si="41"/>
        <v>ok</v>
      </c>
      <c r="R104" s="177"/>
      <c r="S104" s="169"/>
      <c r="T104" s="178"/>
      <c r="U104" s="177"/>
      <c r="V104" s="169"/>
      <c r="W104" s="178"/>
      <c r="X104" s="177"/>
      <c r="Y104" s="169"/>
      <c r="Z104" s="178"/>
      <c r="AA104" s="177"/>
      <c r="AB104" s="169"/>
      <c r="AC104" s="178"/>
      <c r="AD104" s="177"/>
      <c r="AE104" s="169"/>
      <c r="AF104" s="178"/>
      <c r="AG104" s="177"/>
      <c r="AH104" s="169"/>
      <c r="AI104" s="178"/>
      <c r="AJ104" s="177"/>
      <c r="AK104" s="169"/>
      <c r="AL104" s="178"/>
      <c r="AM104" s="177"/>
      <c r="AN104" s="169"/>
      <c r="AO104" s="178"/>
      <c r="AP104" s="177"/>
      <c r="AQ104" s="169"/>
      <c r="AR104" s="178"/>
      <c r="AS104" s="177"/>
      <c r="AT104" s="169"/>
      <c r="AU104" s="178"/>
      <c r="AV104" s="177"/>
      <c r="AW104" s="169"/>
      <c r="AX104" s="178"/>
      <c r="AY104" s="177"/>
      <c r="AZ104" s="169"/>
      <c r="BA104" s="178"/>
      <c r="BB104" s="13"/>
      <c r="BC104" s="26"/>
      <c r="BD104" s="27">
        <f t="shared" si="44"/>
        <v>0</v>
      </c>
      <c r="BE104" s="13"/>
      <c r="BF104" s="26"/>
      <c r="BG104" s="27">
        <f t="shared" ref="BG104:BG113" si="58">IFERROR(BF104/L104,0)</f>
        <v>0</v>
      </c>
      <c r="BH104" s="13"/>
      <c r="BI104" s="26">
        <f t="shared" ref="BI104:BI113" si="59">BC104+BF104</f>
        <v>0</v>
      </c>
      <c r="BJ104" s="27">
        <f t="shared" ref="BJ104:BJ113" si="60">IFERROR(BI104/L104,0)</f>
        <v>0</v>
      </c>
      <c r="BL104" s="43"/>
    </row>
    <row r="105" spans="1:64" ht="14.45">
      <c r="A105" s="13"/>
      <c r="B105" s="340" t="s">
        <v>168</v>
      </c>
      <c r="C105" s="267"/>
      <c r="D105" s="329"/>
      <c r="E105" s="267"/>
      <c r="F105" s="326"/>
      <c r="G105" s="303"/>
      <c r="H105" s="303"/>
      <c r="I105" s="303"/>
      <c r="J105" s="359"/>
      <c r="K105" s="305"/>
      <c r="L105" s="205">
        <f t="shared" si="57"/>
        <v>0</v>
      </c>
      <c r="M105" s="13"/>
      <c r="N105" s="179"/>
      <c r="O105" s="179"/>
      <c r="P105" s="179"/>
      <c r="Q105" s="395" t="str">
        <f t="shared" si="41"/>
        <v>ok</v>
      </c>
      <c r="R105" s="179"/>
      <c r="S105" s="168"/>
      <c r="T105" s="180"/>
      <c r="U105" s="179"/>
      <c r="V105" s="168"/>
      <c r="W105" s="180"/>
      <c r="X105" s="179"/>
      <c r="Y105" s="168"/>
      <c r="Z105" s="180"/>
      <c r="AA105" s="179"/>
      <c r="AB105" s="168"/>
      <c r="AC105" s="180"/>
      <c r="AD105" s="179"/>
      <c r="AE105" s="168"/>
      <c r="AF105" s="180"/>
      <c r="AG105" s="179"/>
      <c r="AH105" s="168"/>
      <c r="AI105" s="180"/>
      <c r="AJ105" s="179"/>
      <c r="AK105" s="168"/>
      <c r="AL105" s="180"/>
      <c r="AM105" s="179"/>
      <c r="AN105" s="168"/>
      <c r="AO105" s="180"/>
      <c r="AP105" s="179"/>
      <c r="AQ105" s="168"/>
      <c r="AR105" s="180"/>
      <c r="AS105" s="179"/>
      <c r="AT105" s="168"/>
      <c r="AU105" s="180"/>
      <c r="AV105" s="179"/>
      <c r="AW105" s="168"/>
      <c r="AX105" s="180"/>
      <c r="AY105" s="179"/>
      <c r="AZ105" s="168"/>
      <c r="BA105" s="180"/>
      <c r="BB105" s="13"/>
      <c r="BC105" s="26"/>
      <c r="BD105" s="27">
        <f t="shared" si="44"/>
        <v>0</v>
      </c>
      <c r="BE105" s="13"/>
      <c r="BF105" s="26"/>
      <c r="BG105" s="27">
        <f t="shared" si="58"/>
        <v>0</v>
      </c>
      <c r="BH105" s="13"/>
      <c r="BI105" s="26">
        <f t="shared" si="59"/>
        <v>0</v>
      </c>
      <c r="BJ105" s="27">
        <f t="shared" si="60"/>
        <v>0</v>
      </c>
      <c r="BL105" s="43"/>
    </row>
    <row r="106" spans="1:64" ht="14.45" outlineLevel="1">
      <c r="A106" s="13"/>
      <c r="B106" s="340" t="s">
        <v>169</v>
      </c>
      <c r="C106" s="267"/>
      <c r="D106" s="267"/>
      <c r="E106" s="267"/>
      <c r="F106" s="267"/>
      <c r="G106" s="267"/>
      <c r="H106" s="267"/>
      <c r="I106" s="267"/>
      <c r="J106" s="359"/>
      <c r="K106" s="24"/>
      <c r="L106" s="205">
        <f t="shared" si="57"/>
        <v>0</v>
      </c>
      <c r="M106" s="13"/>
      <c r="N106" s="181"/>
      <c r="O106" s="181"/>
      <c r="P106" s="181"/>
      <c r="Q106" s="395" t="str">
        <f t="shared" si="41"/>
        <v>ok</v>
      </c>
      <c r="R106" s="181"/>
      <c r="S106" s="174"/>
      <c r="T106" s="182"/>
      <c r="U106" s="181"/>
      <c r="V106" s="174"/>
      <c r="W106" s="182"/>
      <c r="X106" s="181"/>
      <c r="Y106" s="174"/>
      <c r="Z106" s="182"/>
      <c r="AA106" s="181"/>
      <c r="AB106" s="174"/>
      <c r="AC106" s="182"/>
      <c r="AD106" s="181"/>
      <c r="AE106" s="174"/>
      <c r="AF106" s="182"/>
      <c r="AG106" s="181"/>
      <c r="AH106" s="174"/>
      <c r="AI106" s="182"/>
      <c r="AJ106" s="181"/>
      <c r="AK106" s="174"/>
      <c r="AL106" s="182"/>
      <c r="AM106" s="181"/>
      <c r="AN106" s="174"/>
      <c r="AO106" s="182"/>
      <c r="AP106" s="181"/>
      <c r="AQ106" s="174"/>
      <c r="AR106" s="182"/>
      <c r="AS106" s="181"/>
      <c r="AT106" s="174"/>
      <c r="AU106" s="182"/>
      <c r="AV106" s="181"/>
      <c r="AW106" s="174"/>
      <c r="AX106" s="182"/>
      <c r="AY106" s="181"/>
      <c r="AZ106" s="174"/>
      <c r="BA106" s="182"/>
      <c r="BB106" s="13"/>
      <c r="BC106" s="26"/>
      <c r="BD106" s="27">
        <f t="shared" si="44"/>
        <v>0</v>
      </c>
      <c r="BE106" s="13"/>
      <c r="BF106" s="26"/>
      <c r="BG106" s="27">
        <f t="shared" si="58"/>
        <v>0</v>
      </c>
      <c r="BH106" s="13"/>
      <c r="BI106" s="26">
        <f t="shared" si="59"/>
        <v>0</v>
      </c>
      <c r="BJ106" s="27">
        <f t="shared" si="60"/>
        <v>0</v>
      </c>
      <c r="BL106" s="43"/>
    </row>
    <row r="107" spans="1:64" ht="14.45" outlineLevel="1">
      <c r="A107" s="13"/>
      <c r="B107" s="340" t="s">
        <v>170</v>
      </c>
      <c r="C107" s="267"/>
      <c r="D107" s="267"/>
      <c r="E107" s="267"/>
      <c r="F107" s="267"/>
      <c r="G107" s="267"/>
      <c r="H107" s="267"/>
      <c r="I107" s="267"/>
      <c r="J107" s="360"/>
      <c r="K107" s="24"/>
      <c r="L107" s="205">
        <f t="shared" si="57"/>
        <v>0</v>
      </c>
      <c r="M107" s="13"/>
      <c r="N107" s="183"/>
      <c r="O107" s="183"/>
      <c r="P107" s="183"/>
      <c r="Q107" s="395" t="str">
        <f t="shared" si="41"/>
        <v>ok</v>
      </c>
      <c r="R107" s="183"/>
      <c r="S107" s="61"/>
      <c r="T107" s="184"/>
      <c r="U107" s="183"/>
      <c r="V107" s="61"/>
      <c r="W107" s="184"/>
      <c r="X107" s="183"/>
      <c r="Y107" s="61"/>
      <c r="Z107" s="184"/>
      <c r="AA107" s="183"/>
      <c r="AB107" s="61"/>
      <c r="AC107" s="184"/>
      <c r="AD107" s="183"/>
      <c r="AE107" s="61"/>
      <c r="AF107" s="184"/>
      <c r="AG107" s="183"/>
      <c r="AH107" s="61"/>
      <c r="AI107" s="184"/>
      <c r="AJ107" s="183"/>
      <c r="AK107" s="61"/>
      <c r="AL107" s="184"/>
      <c r="AM107" s="183"/>
      <c r="AN107" s="61"/>
      <c r="AO107" s="184"/>
      <c r="AP107" s="183"/>
      <c r="AQ107" s="61"/>
      <c r="AR107" s="184"/>
      <c r="AS107" s="183"/>
      <c r="AT107" s="61"/>
      <c r="AU107" s="184"/>
      <c r="AV107" s="183"/>
      <c r="AW107" s="61"/>
      <c r="AX107" s="184"/>
      <c r="AY107" s="183"/>
      <c r="AZ107" s="61"/>
      <c r="BA107" s="184"/>
      <c r="BB107" s="13"/>
      <c r="BC107" s="26"/>
      <c r="BD107" s="27">
        <f t="shared" si="44"/>
        <v>0</v>
      </c>
      <c r="BE107" s="13"/>
      <c r="BF107" s="26"/>
      <c r="BG107" s="27">
        <f t="shared" si="58"/>
        <v>0</v>
      </c>
      <c r="BH107" s="13"/>
      <c r="BI107" s="26">
        <f t="shared" si="59"/>
        <v>0</v>
      </c>
      <c r="BJ107" s="27">
        <f t="shared" si="60"/>
        <v>0</v>
      </c>
      <c r="BL107" s="43"/>
    </row>
    <row r="108" spans="1:64" ht="14.45" outlineLevel="1">
      <c r="A108" s="13"/>
      <c r="B108" s="340" t="s">
        <v>171</v>
      </c>
      <c r="C108" s="267"/>
      <c r="D108" s="329"/>
      <c r="E108" s="267"/>
      <c r="F108" s="267"/>
      <c r="G108" s="23"/>
      <c r="H108" s="23"/>
      <c r="I108" s="23"/>
      <c r="J108" s="56"/>
      <c r="K108" s="24"/>
      <c r="L108" s="205">
        <f t="shared" si="57"/>
        <v>0</v>
      </c>
      <c r="M108" s="13"/>
      <c r="N108" s="183"/>
      <c r="O108" s="183"/>
      <c r="P108" s="183"/>
      <c r="Q108" s="395" t="str">
        <f t="shared" si="41"/>
        <v>ok</v>
      </c>
      <c r="R108" s="183"/>
      <c r="S108" s="61"/>
      <c r="T108" s="184"/>
      <c r="U108" s="183"/>
      <c r="V108" s="61"/>
      <c r="W108" s="184"/>
      <c r="X108" s="183"/>
      <c r="Y108" s="61"/>
      <c r="Z108" s="184"/>
      <c r="AA108" s="183"/>
      <c r="AB108" s="61"/>
      <c r="AC108" s="184"/>
      <c r="AD108" s="183"/>
      <c r="AE108" s="61"/>
      <c r="AF108" s="184"/>
      <c r="AG108" s="183"/>
      <c r="AH108" s="61"/>
      <c r="AI108" s="184"/>
      <c r="AJ108" s="183"/>
      <c r="AK108" s="61"/>
      <c r="AL108" s="184"/>
      <c r="AM108" s="183"/>
      <c r="AN108" s="61"/>
      <c r="AO108" s="184"/>
      <c r="AP108" s="183"/>
      <c r="AQ108" s="61"/>
      <c r="AR108" s="184"/>
      <c r="AS108" s="183"/>
      <c r="AT108" s="61"/>
      <c r="AU108" s="184"/>
      <c r="AV108" s="183"/>
      <c r="AW108" s="61"/>
      <c r="AX108" s="184"/>
      <c r="AY108" s="183"/>
      <c r="AZ108" s="61"/>
      <c r="BA108" s="184"/>
      <c r="BB108" s="13"/>
      <c r="BC108" s="26"/>
      <c r="BD108" s="27">
        <f t="shared" si="44"/>
        <v>0</v>
      </c>
      <c r="BE108" s="13"/>
      <c r="BF108" s="26"/>
      <c r="BG108" s="27">
        <f t="shared" si="58"/>
        <v>0</v>
      </c>
      <c r="BH108" s="13"/>
      <c r="BI108" s="26">
        <f t="shared" si="59"/>
        <v>0</v>
      </c>
      <c r="BJ108" s="27">
        <f t="shared" si="60"/>
        <v>0</v>
      </c>
      <c r="BL108" s="43"/>
    </row>
    <row r="109" spans="1:64" ht="14.45" outlineLevel="1">
      <c r="A109" s="13"/>
      <c r="B109" s="340" t="s">
        <v>172</v>
      </c>
      <c r="C109" s="267"/>
      <c r="D109" s="329"/>
      <c r="E109" s="267"/>
      <c r="F109" s="267"/>
      <c r="G109" s="23"/>
      <c r="H109" s="23"/>
      <c r="I109" s="23"/>
      <c r="J109" s="56"/>
      <c r="K109" s="24"/>
      <c r="L109" s="205">
        <f t="shared" si="57"/>
        <v>0</v>
      </c>
      <c r="M109" s="13"/>
      <c r="N109" s="183"/>
      <c r="O109" s="183"/>
      <c r="P109" s="183"/>
      <c r="Q109" s="395" t="str">
        <f t="shared" si="41"/>
        <v>ok</v>
      </c>
      <c r="R109" s="183"/>
      <c r="S109" s="61"/>
      <c r="T109" s="184"/>
      <c r="U109" s="183"/>
      <c r="V109" s="61"/>
      <c r="W109" s="184"/>
      <c r="X109" s="183"/>
      <c r="Y109" s="61"/>
      <c r="Z109" s="184"/>
      <c r="AA109" s="183"/>
      <c r="AB109" s="61"/>
      <c r="AC109" s="184"/>
      <c r="AD109" s="183"/>
      <c r="AE109" s="61"/>
      <c r="AF109" s="184"/>
      <c r="AG109" s="183"/>
      <c r="AH109" s="61"/>
      <c r="AI109" s="184"/>
      <c r="AJ109" s="183"/>
      <c r="AK109" s="61"/>
      <c r="AL109" s="184"/>
      <c r="AM109" s="183"/>
      <c r="AN109" s="61"/>
      <c r="AO109" s="184"/>
      <c r="AP109" s="183"/>
      <c r="AQ109" s="61"/>
      <c r="AR109" s="184"/>
      <c r="AS109" s="183"/>
      <c r="AT109" s="61"/>
      <c r="AU109" s="184"/>
      <c r="AV109" s="183"/>
      <c r="AW109" s="61"/>
      <c r="AX109" s="184"/>
      <c r="AY109" s="183"/>
      <c r="AZ109" s="61"/>
      <c r="BA109" s="184"/>
      <c r="BB109" s="13"/>
      <c r="BC109" s="26"/>
      <c r="BD109" s="27">
        <f t="shared" si="44"/>
        <v>0</v>
      </c>
      <c r="BE109" s="13"/>
      <c r="BF109" s="26"/>
      <c r="BG109" s="27">
        <f t="shared" si="58"/>
        <v>0</v>
      </c>
      <c r="BH109" s="13"/>
      <c r="BI109" s="26">
        <f t="shared" si="59"/>
        <v>0</v>
      </c>
      <c r="BJ109" s="27">
        <f t="shared" si="60"/>
        <v>0</v>
      </c>
      <c r="BL109" s="43"/>
    </row>
    <row r="110" spans="1:64" ht="14.45" outlineLevel="1">
      <c r="A110" s="13"/>
      <c r="B110" s="340" t="s">
        <v>173</v>
      </c>
      <c r="C110" s="267"/>
      <c r="D110" s="329"/>
      <c r="E110" s="267"/>
      <c r="F110" s="267"/>
      <c r="G110" s="23"/>
      <c r="H110" s="23"/>
      <c r="I110" s="23"/>
      <c r="J110" s="56"/>
      <c r="K110" s="24"/>
      <c r="L110" s="205">
        <f t="shared" si="57"/>
        <v>0</v>
      </c>
      <c r="M110" s="13"/>
      <c r="N110" s="183"/>
      <c r="O110" s="183"/>
      <c r="P110" s="183"/>
      <c r="Q110" s="395" t="str">
        <f t="shared" si="41"/>
        <v>ok</v>
      </c>
      <c r="R110" s="183"/>
      <c r="S110" s="61"/>
      <c r="T110" s="184"/>
      <c r="U110" s="183"/>
      <c r="V110" s="61"/>
      <c r="W110" s="184"/>
      <c r="X110" s="183"/>
      <c r="Y110" s="61"/>
      <c r="Z110" s="184"/>
      <c r="AA110" s="183"/>
      <c r="AB110" s="61"/>
      <c r="AC110" s="184"/>
      <c r="AD110" s="183"/>
      <c r="AE110" s="61"/>
      <c r="AF110" s="184"/>
      <c r="AG110" s="183"/>
      <c r="AH110" s="61"/>
      <c r="AI110" s="184"/>
      <c r="AJ110" s="183"/>
      <c r="AK110" s="61"/>
      <c r="AL110" s="184"/>
      <c r="AM110" s="183"/>
      <c r="AN110" s="61"/>
      <c r="AO110" s="184"/>
      <c r="AP110" s="183"/>
      <c r="AQ110" s="61"/>
      <c r="AR110" s="184"/>
      <c r="AS110" s="183"/>
      <c r="AT110" s="61"/>
      <c r="AU110" s="184"/>
      <c r="AV110" s="183"/>
      <c r="AW110" s="61"/>
      <c r="AX110" s="184"/>
      <c r="AY110" s="183"/>
      <c r="AZ110" s="61"/>
      <c r="BA110" s="184"/>
      <c r="BB110" s="13"/>
      <c r="BC110" s="26"/>
      <c r="BD110" s="27">
        <f t="shared" si="44"/>
        <v>0</v>
      </c>
      <c r="BE110" s="13"/>
      <c r="BF110" s="26"/>
      <c r="BG110" s="27">
        <f t="shared" si="58"/>
        <v>0</v>
      </c>
      <c r="BH110" s="13"/>
      <c r="BI110" s="26">
        <f t="shared" si="59"/>
        <v>0</v>
      </c>
      <c r="BJ110" s="27">
        <f t="shared" si="60"/>
        <v>0</v>
      </c>
      <c r="BL110" s="43"/>
    </row>
    <row r="111" spans="1:64" ht="14.45" outlineLevel="1">
      <c r="A111" s="13"/>
      <c r="B111" s="340" t="s">
        <v>174</v>
      </c>
      <c r="C111" s="267"/>
      <c r="D111" s="329"/>
      <c r="E111" s="267"/>
      <c r="F111" s="267"/>
      <c r="G111" s="23"/>
      <c r="H111" s="23"/>
      <c r="I111" s="23"/>
      <c r="J111" s="56"/>
      <c r="K111" s="24"/>
      <c r="L111" s="205">
        <f t="shared" si="57"/>
        <v>0</v>
      </c>
      <c r="M111" s="13"/>
      <c r="N111" s="183"/>
      <c r="O111" s="183"/>
      <c r="P111" s="183"/>
      <c r="Q111" s="395" t="str">
        <f t="shared" si="41"/>
        <v>ok</v>
      </c>
      <c r="R111" s="183"/>
      <c r="S111" s="61"/>
      <c r="T111" s="184"/>
      <c r="U111" s="183"/>
      <c r="V111" s="61"/>
      <c r="W111" s="184"/>
      <c r="X111" s="183"/>
      <c r="Y111" s="61"/>
      <c r="Z111" s="184"/>
      <c r="AA111" s="183"/>
      <c r="AB111" s="61"/>
      <c r="AC111" s="184"/>
      <c r="AD111" s="183"/>
      <c r="AE111" s="61"/>
      <c r="AF111" s="184"/>
      <c r="AG111" s="183"/>
      <c r="AH111" s="61"/>
      <c r="AI111" s="184"/>
      <c r="AJ111" s="183"/>
      <c r="AK111" s="61"/>
      <c r="AL111" s="184"/>
      <c r="AM111" s="183"/>
      <c r="AN111" s="61"/>
      <c r="AO111" s="184"/>
      <c r="AP111" s="183"/>
      <c r="AQ111" s="61"/>
      <c r="AR111" s="184"/>
      <c r="AS111" s="183"/>
      <c r="AT111" s="61"/>
      <c r="AU111" s="184"/>
      <c r="AV111" s="183"/>
      <c r="AW111" s="61"/>
      <c r="AX111" s="184"/>
      <c r="AY111" s="183"/>
      <c r="AZ111" s="61"/>
      <c r="BA111" s="184"/>
      <c r="BB111" s="13"/>
      <c r="BC111" s="26"/>
      <c r="BD111" s="27">
        <f t="shared" ref="BD111:BD121" si="61">IFERROR(BC111/L111,0)</f>
        <v>0</v>
      </c>
      <c r="BE111" s="13"/>
      <c r="BF111" s="26"/>
      <c r="BG111" s="27">
        <f t="shared" si="58"/>
        <v>0</v>
      </c>
      <c r="BH111" s="13"/>
      <c r="BI111" s="26">
        <f t="shared" si="59"/>
        <v>0</v>
      </c>
      <c r="BJ111" s="27">
        <f t="shared" si="60"/>
        <v>0</v>
      </c>
      <c r="BL111" s="43"/>
    </row>
    <row r="112" spans="1:64" ht="14.45" outlineLevel="1">
      <c r="A112" s="13"/>
      <c r="B112" s="340" t="s">
        <v>175</v>
      </c>
      <c r="C112" s="267"/>
      <c r="D112" s="329"/>
      <c r="E112" s="267"/>
      <c r="F112" s="267"/>
      <c r="G112" s="23"/>
      <c r="H112" s="23"/>
      <c r="I112" s="23"/>
      <c r="J112" s="56"/>
      <c r="K112" s="24"/>
      <c r="L112" s="205">
        <f t="shared" si="57"/>
        <v>0</v>
      </c>
      <c r="M112" s="13"/>
      <c r="N112" s="183"/>
      <c r="O112" s="183"/>
      <c r="P112" s="183"/>
      <c r="Q112" s="395" t="str">
        <f t="shared" si="41"/>
        <v>ok</v>
      </c>
      <c r="R112" s="183"/>
      <c r="S112" s="61"/>
      <c r="T112" s="184"/>
      <c r="U112" s="183"/>
      <c r="V112" s="61"/>
      <c r="W112" s="184"/>
      <c r="X112" s="183"/>
      <c r="Y112" s="61"/>
      <c r="Z112" s="184"/>
      <c r="AA112" s="183"/>
      <c r="AB112" s="61"/>
      <c r="AC112" s="184"/>
      <c r="AD112" s="183"/>
      <c r="AE112" s="61"/>
      <c r="AF112" s="184"/>
      <c r="AG112" s="183"/>
      <c r="AH112" s="61"/>
      <c r="AI112" s="184"/>
      <c r="AJ112" s="183"/>
      <c r="AK112" s="61"/>
      <c r="AL112" s="184"/>
      <c r="AM112" s="183"/>
      <c r="AN112" s="61"/>
      <c r="AO112" s="184"/>
      <c r="AP112" s="183"/>
      <c r="AQ112" s="61"/>
      <c r="AR112" s="184"/>
      <c r="AS112" s="183"/>
      <c r="AT112" s="61"/>
      <c r="AU112" s="184"/>
      <c r="AV112" s="183"/>
      <c r="AW112" s="61"/>
      <c r="AX112" s="184"/>
      <c r="AY112" s="183"/>
      <c r="AZ112" s="61"/>
      <c r="BA112" s="184"/>
      <c r="BB112" s="13"/>
      <c r="BC112" s="26"/>
      <c r="BD112" s="27">
        <f t="shared" si="61"/>
        <v>0</v>
      </c>
      <c r="BE112" s="13"/>
      <c r="BF112" s="26"/>
      <c r="BG112" s="27">
        <f t="shared" si="58"/>
        <v>0</v>
      </c>
      <c r="BH112" s="13"/>
      <c r="BI112" s="26">
        <f t="shared" si="59"/>
        <v>0</v>
      </c>
      <c r="BJ112" s="27">
        <f t="shared" si="60"/>
        <v>0</v>
      </c>
      <c r="BL112" s="43"/>
    </row>
    <row r="113" spans="1:64" outlineLevel="1" thickBot="1">
      <c r="A113" s="13"/>
      <c r="B113" s="340" t="s">
        <v>176</v>
      </c>
      <c r="C113" s="317"/>
      <c r="D113" s="358"/>
      <c r="E113" s="317"/>
      <c r="F113" s="341"/>
      <c r="G113" s="192"/>
      <c r="H113" s="192"/>
      <c r="I113" s="192"/>
      <c r="J113" s="193"/>
      <c r="K113" s="194"/>
      <c r="L113" s="205">
        <f t="shared" si="57"/>
        <v>0</v>
      </c>
      <c r="M113" s="13"/>
      <c r="N113" s="185"/>
      <c r="O113" s="185"/>
      <c r="P113" s="185"/>
      <c r="Q113" s="395" t="str">
        <f t="shared" si="41"/>
        <v>ok</v>
      </c>
      <c r="R113" s="185"/>
      <c r="S113" s="66"/>
      <c r="T113" s="186"/>
      <c r="U113" s="185"/>
      <c r="V113" s="66"/>
      <c r="W113" s="186"/>
      <c r="X113" s="185"/>
      <c r="Y113" s="66"/>
      <c r="Z113" s="186"/>
      <c r="AA113" s="185"/>
      <c r="AB113" s="66"/>
      <c r="AC113" s="186"/>
      <c r="AD113" s="185"/>
      <c r="AE113" s="66"/>
      <c r="AF113" s="186"/>
      <c r="AG113" s="185"/>
      <c r="AH113" s="66"/>
      <c r="AI113" s="186"/>
      <c r="AJ113" s="185"/>
      <c r="AK113" s="66"/>
      <c r="AL113" s="186"/>
      <c r="AM113" s="185"/>
      <c r="AN113" s="66"/>
      <c r="AO113" s="186"/>
      <c r="AP113" s="185"/>
      <c r="AQ113" s="66"/>
      <c r="AR113" s="186"/>
      <c r="AS113" s="185"/>
      <c r="AT113" s="66"/>
      <c r="AU113" s="186"/>
      <c r="AV113" s="185"/>
      <c r="AW113" s="66"/>
      <c r="AX113" s="186"/>
      <c r="AY113" s="185"/>
      <c r="AZ113" s="66"/>
      <c r="BA113" s="186"/>
      <c r="BB113" s="13"/>
      <c r="BC113" s="155"/>
      <c r="BD113" s="197">
        <f t="shared" si="61"/>
        <v>0</v>
      </c>
      <c r="BE113" s="13"/>
      <c r="BF113" s="155"/>
      <c r="BG113" s="27">
        <f t="shared" si="58"/>
        <v>0</v>
      </c>
      <c r="BH113" s="13"/>
      <c r="BI113" s="26">
        <f t="shared" si="59"/>
        <v>0</v>
      </c>
      <c r="BJ113" s="27">
        <f t="shared" si="60"/>
        <v>0</v>
      </c>
      <c r="BL113" s="198"/>
    </row>
    <row r="114" spans="1:64" ht="15" customHeight="1" thickBot="1">
      <c r="A114" s="13"/>
      <c r="B114" s="388" t="s">
        <v>177</v>
      </c>
      <c r="C114" s="387"/>
      <c r="D114" s="387"/>
      <c r="E114" s="387"/>
      <c r="F114" s="387"/>
      <c r="G114" s="387"/>
      <c r="H114" s="387"/>
      <c r="I114" s="387"/>
      <c r="J114" s="387"/>
      <c r="K114" s="387"/>
      <c r="L114" s="348">
        <f>SUM(L115:L124)</f>
        <v>0</v>
      </c>
      <c r="M114" s="20"/>
      <c r="N114" s="348">
        <f t="shared" ref="N114" si="62">SUM(N115:N124)</f>
        <v>0</v>
      </c>
      <c r="O114" s="348">
        <f t="shared" ref="O114" si="63">SUM(O115:O124)</f>
        <v>0</v>
      </c>
      <c r="P114" s="348">
        <f t="shared" ref="P114" si="64">SUM(P115:P124)</f>
        <v>0</v>
      </c>
      <c r="Q114" s="395" t="str">
        <f t="shared" ref="Q114:Q124" si="65">IF((N114+O114+P114)=L114,"ok","Corriger la division")</f>
        <v>ok</v>
      </c>
      <c r="R114" s="175">
        <f t="shared" ref="R114:BA114" si="66">SUM(R115:R124)</f>
        <v>0</v>
      </c>
      <c r="S114" s="166">
        <f t="shared" si="66"/>
        <v>0</v>
      </c>
      <c r="T114" s="176">
        <f t="shared" si="66"/>
        <v>0</v>
      </c>
      <c r="U114" s="175">
        <f t="shared" si="66"/>
        <v>0</v>
      </c>
      <c r="V114" s="166">
        <f t="shared" si="66"/>
        <v>0</v>
      </c>
      <c r="W114" s="176">
        <f t="shared" si="66"/>
        <v>0</v>
      </c>
      <c r="X114" s="175">
        <f t="shared" si="66"/>
        <v>0</v>
      </c>
      <c r="Y114" s="166">
        <f t="shared" si="66"/>
        <v>0</v>
      </c>
      <c r="Z114" s="176">
        <f t="shared" si="66"/>
        <v>0</v>
      </c>
      <c r="AA114" s="175">
        <f t="shared" si="66"/>
        <v>0</v>
      </c>
      <c r="AB114" s="166">
        <f t="shared" si="66"/>
        <v>0</v>
      </c>
      <c r="AC114" s="176">
        <f t="shared" si="66"/>
        <v>0</v>
      </c>
      <c r="AD114" s="175">
        <f t="shared" si="66"/>
        <v>0</v>
      </c>
      <c r="AE114" s="166">
        <f t="shared" si="66"/>
        <v>0</v>
      </c>
      <c r="AF114" s="176">
        <f t="shared" si="66"/>
        <v>0</v>
      </c>
      <c r="AG114" s="175">
        <f t="shared" si="66"/>
        <v>0</v>
      </c>
      <c r="AH114" s="166">
        <f t="shared" si="66"/>
        <v>0</v>
      </c>
      <c r="AI114" s="176">
        <f t="shared" si="66"/>
        <v>0</v>
      </c>
      <c r="AJ114" s="175">
        <f t="shared" si="66"/>
        <v>0</v>
      </c>
      <c r="AK114" s="166">
        <f t="shared" si="66"/>
        <v>0</v>
      </c>
      <c r="AL114" s="176">
        <f t="shared" si="66"/>
        <v>0</v>
      </c>
      <c r="AM114" s="175">
        <f t="shared" si="66"/>
        <v>0</v>
      </c>
      <c r="AN114" s="166">
        <f t="shared" si="66"/>
        <v>0</v>
      </c>
      <c r="AO114" s="176">
        <f t="shared" si="66"/>
        <v>0</v>
      </c>
      <c r="AP114" s="175">
        <f t="shared" si="66"/>
        <v>0</v>
      </c>
      <c r="AQ114" s="166">
        <f t="shared" si="66"/>
        <v>0</v>
      </c>
      <c r="AR114" s="176">
        <f t="shared" si="66"/>
        <v>0</v>
      </c>
      <c r="AS114" s="175">
        <f t="shared" si="66"/>
        <v>0</v>
      </c>
      <c r="AT114" s="166">
        <f t="shared" si="66"/>
        <v>0</v>
      </c>
      <c r="AU114" s="176">
        <f t="shared" si="66"/>
        <v>0</v>
      </c>
      <c r="AV114" s="175">
        <f t="shared" si="66"/>
        <v>0</v>
      </c>
      <c r="AW114" s="166">
        <f t="shared" si="66"/>
        <v>0</v>
      </c>
      <c r="AX114" s="176">
        <f t="shared" si="66"/>
        <v>0</v>
      </c>
      <c r="AY114" s="175">
        <f t="shared" si="66"/>
        <v>0</v>
      </c>
      <c r="AZ114" s="166">
        <f t="shared" si="66"/>
        <v>0</v>
      </c>
      <c r="BA114" s="176">
        <f t="shared" si="66"/>
        <v>0</v>
      </c>
      <c r="BB114" s="13"/>
      <c r="BC114" s="21">
        <f>SUM(BC115:BC124)</f>
        <v>0</v>
      </c>
      <c r="BD114" s="22">
        <f t="shared" si="61"/>
        <v>0</v>
      </c>
      <c r="BE114" s="13"/>
      <c r="BF114" s="21">
        <f>SUM(BF115:BF124)</f>
        <v>0</v>
      </c>
      <c r="BG114" s="22">
        <f>IFERROR(BF114/L114,0)</f>
        <v>0</v>
      </c>
      <c r="BH114" s="13"/>
      <c r="BI114" s="21">
        <f>SUM(BI115:BI124)</f>
        <v>0</v>
      </c>
      <c r="BJ114" s="22">
        <f>IFERROR(BI114/L114,0)</f>
        <v>0</v>
      </c>
      <c r="BL114" s="40"/>
    </row>
    <row r="115" spans="1:64" ht="14.45">
      <c r="A115" s="13"/>
      <c r="B115" s="340" t="s">
        <v>178</v>
      </c>
      <c r="C115" s="353"/>
      <c r="D115" s="353"/>
      <c r="E115" s="353"/>
      <c r="F115" s="354"/>
      <c r="G115" s="355"/>
      <c r="H115" s="355"/>
      <c r="I115" s="355"/>
      <c r="J115" s="356"/>
      <c r="K115" s="357"/>
      <c r="L115" s="205">
        <f t="shared" ref="L115:L124" si="67">F115*H115*J115*K115</f>
        <v>0</v>
      </c>
      <c r="M115" s="13"/>
      <c r="N115" s="177"/>
      <c r="O115" s="177"/>
      <c r="P115" s="177"/>
      <c r="Q115" s="395" t="str">
        <f t="shared" si="65"/>
        <v>ok</v>
      </c>
      <c r="R115" s="177"/>
      <c r="S115" s="169"/>
      <c r="T115" s="178"/>
      <c r="U115" s="177"/>
      <c r="V115" s="169"/>
      <c r="W115" s="178"/>
      <c r="X115" s="177"/>
      <c r="Y115" s="169"/>
      <c r="Z115" s="178"/>
      <c r="AA115" s="177"/>
      <c r="AB115" s="169"/>
      <c r="AC115" s="178"/>
      <c r="AD115" s="177"/>
      <c r="AE115" s="169"/>
      <c r="AF115" s="178"/>
      <c r="AG115" s="177"/>
      <c r="AH115" s="169"/>
      <c r="AI115" s="178"/>
      <c r="AJ115" s="177"/>
      <c r="AK115" s="169"/>
      <c r="AL115" s="178"/>
      <c r="AM115" s="177"/>
      <c r="AN115" s="169"/>
      <c r="AO115" s="178"/>
      <c r="AP115" s="177"/>
      <c r="AQ115" s="169"/>
      <c r="AR115" s="178"/>
      <c r="AS115" s="177"/>
      <c r="AT115" s="169"/>
      <c r="AU115" s="178"/>
      <c r="AV115" s="177"/>
      <c r="AW115" s="169"/>
      <c r="AX115" s="178"/>
      <c r="AY115" s="177"/>
      <c r="AZ115" s="169"/>
      <c r="BA115" s="178"/>
      <c r="BB115" s="13"/>
      <c r="BC115" s="26"/>
      <c r="BD115" s="27">
        <f t="shared" si="61"/>
        <v>0</v>
      </c>
      <c r="BE115" s="13"/>
      <c r="BF115" s="26"/>
      <c r="BG115" s="27">
        <f t="shared" ref="BG115:BG124" si="68">IFERROR(BF115/L115,0)</f>
        <v>0</v>
      </c>
      <c r="BH115" s="13"/>
      <c r="BI115" s="26">
        <f t="shared" ref="BI115:BI124" si="69">BC115+BF115</f>
        <v>0</v>
      </c>
      <c r="BJ115" s="27">
        <f t="shared" ref="BJ115:BJ124" si="70">IFERROR(BI115/L115,0)</f>
        <v>0</v>
      </c>
      <c r="BL115" s="43"/>
    </row>
    <row r="116" spans="1:64" ht="14.45">
      <c r="A116" s="13"/>
      <c r="B116" s="340" t="s">
        <v>179</v>
      </c>
      <c r="C116" s="267"/>
      <c r="D116" s="329"/>
      <c r="E116" s="267"/>
      <c r="F116" s="326"/>
      <c r="G116" s="303"/>
      <c r="H116" s="303"/>
      <c r="I116" s="303"/>
      <c r="J116" s="359"/>
      <c r="K116" s="305"/>
      <c r="L116" s="205">
        <f t="shared" si="67"/>
        <v>0</v>
      </c>
      <c r="M116" s="13"/>
      <c r="N116" s="179"/>
      <c r="O116" s="179"/>
      <c r="P116" s="179"/>
      <c r="Q116" s="395" t="str">
        <f t="shared" si="65"/>
        <v>ok</v>
      </c>
      <c r="R116" s="179"/>
      <c r="S116" s="168"/>
      <c r="T116" s="180"/>
      <c r="U116" s="179"/>
      <c r="V116" s="168"/>
      <c r="W116" s="180"/>
      <c r="X116" s="179"/>
      <c r="Y116" s="168"/>
      <c r="Z116" s="180"/>
      <c r="AA116" s="179"/>
      <c r="AB116" s="168"/>
      <c r="AC116" s="180"/>
      <c r="AD116" s="179"/>
      <c r="AE116" s="168"/>
      <c r="AF116" s="180"/>
      <c r="AG116" s="179"/>
      <c r="AH116" s="168"/>
      <c r="AI116" s="180"/>
      <c r="AJ116" s="179"/>
      <c r="AK116" s="168"/>
      <c r="AL116" s="180"/>
      <c r="AM116" s="179"/>
      <c r="AN116" s="168"/>
      <c r="AO116" s="180"/>
      <c r="AP116" s="179"/>
      <c r="AQ116" s="168"/>
      <c r="AR116" s="180"/>
      <c r="AS116" s="179"/>
      <c r="AT116" s="168"/>
      <c r="AU116" s="180"/>
      <c r="AV116" s="179"/>
      <c r="AW116" s="168"/>
      <c r="AX116" s="180"/>
      <c r="AY116" s="179"/>
      <c r="AZ116" s="168"/>
      <c r="BA116" s="180"/>
      <c r="BB116" s="13"/>
      <c r="BC116" s="26"/>
      <c r="BD116" s="27">
        <f t="shared" si="61"/>
        <v>0</v>
      </c>
      <c r="BE116" s="13"/>
      <c r="BF116" s="26"/>
      <c r="BG116" s="27">
        <f t="shared" si="68"/>
        <v>0</v>
      </c>
      <c r="BH116" s="13"/>
      <c r="BI116" s="26">
        <f t="shared" si="69"/>
        <v>0</v>
      </c>
      <c r="BJ116" s="27">
        <f t="shared" si="70"/>
        <v>0</v>
      </c>
      <c r="BL116" s="43"/>
    </row>
    <row r="117" spans="1:64" ht="14.45" outlineLevel="1">
      <c r="A117" s="13"/>
      <c r="B117" s="340" t="s">
        <v>180</v>
      </c>
      <c r="C117" s="267"/>
      <c r="D117" s="267"/>
      <c r="E117" s="267"/>
      <c r="F117" s="267"/>
      <c r="G117" s="267"/>
      <c r="H117" s="267"/>
      <c r="I117" s="267"/>
      <c r="J117" s="359"/>
      <c r="K117" s="24"/>
      <c r="L117" s="205">
        <f t="shared" si="67"/>
        <v>0</v>
      </c>
      <c r="M117" s="13"/>
      <c r="N117" s="181"/>
      <c r="O117" s="181"/>
      <c r="P117" s="181"/>
      <c r="Q117" s="395" t="str">
        <f t="shared" si="65"/>
        <v>ok</v>
      </c>
      <c r="R117" s="181"/>
      <c r="S117" s="174"/>
      <c r="T117" s="182"/>
      <c r="U117" s="181"/>
      <c r="V117" s="174"/>
      <c r="W117" s="182"/>
      <c r="X117" s="181"/>
      <c r="Y117" s="174"/>
      <c r="Z117" s="182"/>
      <c r="AA117" s="181"/>
      <c r="AB117" s="174"/>
      <c r="AC117" s="182"/>
      <c r="AD117" s="181"/>
      <c r="AE117" s="174"/>
      <c r="AF117" s="182"/>
      <c r="AG117" s="181"/>
      <c r="AH117" s="174"/>
      <c r="AI117" s="182"/>
      <c r="AJ117" s="181"/>
      <c r="AK117" s="174"/>
      <c r="AL117" s="182"/>
      <c r="AM117" s="181"/>
      <c r="AN117" s="174"/>
      <c r="AO117" s="182"/>
      <c r="AP117" s="181"/>
      <c r="AQ117" s="174"/>
      <c r="AR117" s="182"/>
      <c r="AS117" s="181"/>
      <c r="AT117" s="174"/>
      <c r="AU117" s="182"/>
      <c r="AV117" s="181"/>
      <c r="AW117" s="174"/>
      <c r="AX117" s="182"/>
      <c r="AY117" s="181"/>
      <c r="AZ117" s="174"/>
      <c r="BA117" s="182"/>
      <c r="BB117" s="13"/>
      <c r="BC117" s="26"/>
      <c r="BD117" s="27">
        <f t="shared" si="61"/>
        <v>0</v>
      </c>
      <c r="BE117" s="13"/>
      <c r="BF117" s="26"/>
      <c r="BG117" s="27">
        <f t="shared" si="68"/>
        <v>0</v>
      </c>
      <c r="BH117" s="13"/>
      <c r="BI117" s="26">
        <f t="shared" si="69"/>
        <v>0</v>
      </c>
      <c r="BJ117" s="27">
        <f t="shared" si="70"/>
        <v>0</v>
      </c>
      <c r="BL117" s="43"/>
    </row>
    <row r="118" spans="1:64" ht="14.45" outlineLevel="1">
      <c r="A118" s="13"/>
      <c r="B118" s="340" t="s">
        <v>181</v>
      </c>
      <c r="C118" s="267"/>
      <c r="D118" s="267"/>
      <c r="E118" s="267"/>
      <c r="F118" s="267"/>
      <c r="G118" s="267"/>
      <c r="H118" s="267"/>
      <c r="I118" s="267"/>
      <c r="J118" s="360"/>
      <c r="K118" s="24"/>
      <c r="L118" s="205">
        <f t="shared" si="67"/>
        <v>0</v>
      </c>
      <c r="M118" s="13"/>
      <c r="N118" s="183"/>
      <c r="O118" s="183"/>
      <c r="P118" s="183"/>
      <c r="Q118" s="395" t="str">
        <f t="shared" si="65"/>
        <v>ok</v>
      </c>
      <c r="R118" s="183"/>
      <c r="S118" s="61"/>
      <c r="T118" s="184"/>
      <c r="U118" s="183"/>
      <c r="V118" s="61"/>
      <c r="W118" s="184"/>
      <c r="X118" s="183"/>
      <c r="Y118" s="61"/>
      <c r="Z118" s="184"/>
      <c r="AA118" s="183"/>
      <c r="AB118" s="61"/>
      <c r="AC118" s="184"/>
      <c r="AD118" s="183"/>
      <c r="AE118" s="61"/>
      <c r="AF118" s="184"/>
      <c r="AG118" s="183"/>
      <c r="AH118" s="61"/>
      <c r="AI118" s="184"/>
      <c r="AJ118" s="183"/>
      <c r="AK118" s="61"/>
      <c r="AL118" s="184"/>
      <c r="AM118" s="183"/>
      <c r="AN118" s="61"/>
      <c r="AO118" s="184"/>
      <c r="AP118" s="183"/>
      <c r="AQ118" s="61"/>
      <c r="AR118" s="184"/>
      <c r="AS118" s="183"/>
      <c r="AT118" s="61"/>
      <c r="AU118" s="184"/>
      <c r="AV118" s="183"/>
      <c r="AW118" s="61"/>
      <c r="AX118" s="184"/>
      <c r="AY118" s="183"/>
      <c r="AZ118" s="61"/>
      <c r="BA118" s="184"/>
      <c r="BB118" s="13"/>
      <c r="BC118" s="26"/>
      <c r="BD118" s="27">
        <f t="shared" si="61"/>
        <v>0</v>
      </c>
      <c r="BE118" s="13"/>
      <c r="BF118" s="26"/>
      <c r="BG118" s="27">
        <f t="shared" si="68"/>
        <v>0</v>
      </c>
      <c r="BH118" s="13"/>
      <c r="BI118" s="26">
        <f t="shared" si="69"/>
        <v>0</v>
      </c>
      <c r="BJ118" s="27">
        <f t="shared" si="70"/>
        <v>0</v>
      </c>
      <c r="BL118" s="43"/>
    </row>
    <row r="119" spans="1:64" ht="14.45" outlineLevel="1">
      <c r="A119" s="13"/>
      <c r="B119" s="340" t="s">
        <v>182</v>
      </c>
      <c r="C119" s="267"/>
      <c r="D119" s="329"/>
      <c r="E119" s="267"/>
      <c r="F119" s="267"/>
      <c r="G119" s="23"/>
      <c r="H119" s="23"/>
      <c r="I119" s="23"/>
      <c r="J119" s="56"/>
      <c r="K119" s="24"/>
      <c r="L119" s="205">
        <f t="shared" si="67"/>
        <v>0</v>
      </c>
      <c r="M119" s="13"/>
      <c r="N119" s="183"/>
      <c r="O119" s="183"/>
      <c r="P119" s="183"/>
      <c r="Q119" s="395" t="str">
        <f t="shared" si="65"/>
        <v>ok</v>
      </c>
      <c r="R119" s="183"/>
      <c r="S119" s="61"/>
      <c r="T119" s="184"/>
      <c r="U119" s="183"/>
      <c r="V119" s="61"/>
      <c r="W119" s="184"/>
      <c r="X119" s="183"/>
      <c r="Y119" s="61"/>
      <c r="Z119" s="184"/>
      <c r="AA119" s="183"/>
      <c r="AB119" s="61"/>
      <c r="AC119" s="184"/>
      <c r="AD119" s="183"/>
      <c r="AE119" s="61"/>
      <c r="AF119" s="184"/>
      <c r="AG119" s="183"/>
      <c r="AH119" s="61"/>
      <c r="AI119" s="184"/>
      <c r="AJ119" s="183"/>
      <c r="AK119" s="61"/>
      <c r="AL119" s="184"/>
      <c r="AM119" s="183"/>
      <c r="AN119" s="61"/>
      <c r="AO119" s="184"/>
      <c r="AP119" s="183"/>
      <c r="AQ119" s="61"/>
      <c r="AR119" s="184"/>
      <c r="AS119" s="183"/>
      <c r="AT119" s="61"/>
      <c r="AU119" s="184"/>
      <c r="AV119" s="183"/>
      <c r="AW119" s="61"/>
      <c r="AX119" s="184"/>
      <c r="AY119" s="183"/>
      <c r="AZ119" s="61"/>
      <c r="BA119" s="184"/>
      <c r="BB119" s="13"/>
      <c r="BC119" s="26"/>
      <c r="BD119" s="27">
        <f t="shared" si="61"/>
        <v>0</v>
      </c>
      <c r="BE119" s="13"/>
      <c r="BF119" s="26"/>
      <c r="BG119" s="27">
        <f t="shared" si="68"/>
        <v>0</v>
      </c>
      <c r="BH119" s="13"/>
      <c r="BI119" s="26">
        <f t="shared" si="69"/>
        <v>0</v>
      </c>
      <c r="BJ119" s="27">
        <f t="shared" si="70"/>
        <v>0</v>
      </c>
      <c r="BL119" s="43"/>
    </row>
    <row r="120" spans="1:64" ht="14.45" outlineLevel="1">
      <c r="A120" s="13"/>
      <c r="B120" s="340" t="s">
        <v>183</v>
      </c>
      <c r="C120" s="267"/>
      <c r="D120" s="329"/>
      <c r="E120" s="267"/>
      <c r="F120" s="267"/>
      <c r="G120" s="23"/>
      <c r="H120" s="23"/>
      <c r="I120" s="23"/>
      <c r="J120" s="56"/>
      <c r="K120" s="24"/>
      <c r="L120" s="205">
        <f t="shared" si="67"/>
        <v>0</v>
      </c>
      <c r="M120" s="13"/>
      <c r="N120" s="183"/>
      <c r="O120" s="183"/>
      <c r="P120" s="183"/>
      <c r="Q120" s="395" t="str">
        <f t="shared" si="65"/>
        <v>ok</v>
      </c>
      <c r="R120" s="183"/>
      <c r="S120" s="61"/>
      <c r="T120" s="184"/>
      <c r="U120" s="183"/>
      <c r="V120" s="61"/>
      <c r="W120" s="184"/>
      <c r="X120" s="183"/>
      <c r="Y120" s="61"/>
      <c r="Z120" s="184"/>
      <c r="AA120" s="183"/>
      <c r="AB120" s="61"/>
      <c r="AC120" s="184"/>
      <c r="AD120" s="183"/>
      <c r="AE120" s="61"/>
      <c r="AF120" s="184"/>
      <c r="AG120" s="183"/>
      <c r="AH120" s="61"/>
      <c r="AI120" s="184"/>
      <c r="AJ120" s="183"/>
      <c r="AK120" s="61"/>
      <c r="AL120" s="184"/>
      <c r="AM120" s="183"/>
      <c r="AN120" s="61"/>
      <c r="AO120" s="184"/>
      <c r="AP120" s="183"/>
      <c r="AQ120" s="61"/>
      <c r="AR120" s="184"/>
      <c r="AS120" s="183"/>
      <c r="AT120" s="61"/>
      <c r="AU120" s="184"/>
      <c r="AV120" s="183"/>
      <c r="AW120" s="61"/>
      <c r="AX120" s="184"/>
      <c r="AY120" s="183"/>
      <c r="AZ120" s="61"/>
      <c r="BA120" s="184"/>
      <c r="BB120" s="13"/>
      <c r="BC120" s="26"/>
      <c r="BD120" s="27">
        <f t="shared" si="61"/>
        <v>0</v>
      </c>
      <c r="BE120" s="13"/>
      <c r="BF120" s="26"/>
      <c r="BG120" s="27">
        <f t="shared" si="68"/>
        <v>0</v>
      </c>
      <c r="BH120" s="13"/>
      <c r="BI120" s="26">
        <f t="shared" si="69"/>
        <v>0</v>
      </c>
      <c r="BJ120" s="27">
        <f t="shared" si="70"/>
        <v>0</v>
      </c>
      <c r="BL120" s="43"/>
    </row>
    <row r="121" spans="1:64" ht="14.45" outlineLevel="1">
      <c r="A121" s="13"/>
      <c r="B121" s="340" t="s">
        <v>184</v>
      </c>
      <c r="C121" s="267"/>
      <c r="D121" s="329"/>
      <c r="E121" s="267"/>
      <c r="F121" s="267"/>
      <c r="G121" s="23"/>
      <c r="H121" s="23"/>
      <c r="I121" s="23"/>
      <c r="J121" s="56"/>
      <c r="K121" s="24"/>
      <c r="L121" s="205">
        <f t="shared" si="67"/>
        <v>0</v>
      </c>
      <c r="M121" s="13"/>
      <c r="N121" s="183"/>
      <c r="O121" s="183"/>
      <c r="P121" s="183"/>
      <c r="Q121" s="395" t="str">
        <f t="shared" si="65"/>
        <v>ok</v>
      </c>
      <c r="R121" s="183"/>
      <c r="S121" s="61"/>
      <c r="T121" s="184"/>
      <c r="U121" s="183"/>
      <c r="V121" s="61"/>
      <c r="W121" s="184"/>
      <c r="X121" s="183"/>
      <c r="Y121" s="61"/>
      <c r="Z121" s="184"/>
      <c r="AA121" s="183"/>
      <c r="AB121" s="61"/>
      <c r="AC121" s="184"/>
      <c r="AD121" s="183"/>
      <c r="AE121" s="61"/>
      <c r="AF121" s="184"/>
      <c r="AG121" s="183"/>
      <c r="AH121" s="61"/>
      <c r="AI121" s="184"/>
      <c r="AJ121" s="183"/>
      <c r="AK121" s="61"/>
      <c r="AL121" s="184"/>
      <c r="AM121" s="183"/>
      <c r="AN121" s="61"/>
      <c r="AO121" s="184"/>
      <c r="AP121" s="183"/>
      <c r="AQ121" s="61"/>
      <c r="AR121" s="184"/>
      <c r="AS121" s="183"/>
      <c r="AT121" s="61"/>
      <c r="AU121" s="184"/>
      <c r="AV121" s="183"/>
      <c r="AW121" s="61"/>
      <c r="AX121" s="184"/>
      <c r="AY121" s="183"/>
      <c r="AZ121" s="61"/>
      <c r="BA121" s="184"/>
      <c r="BB121" s="13"/>
      <c r="BC121" s="26"/>
      <c r="BD121" s="27">
        <f t="shared" si="61"/>
        <v>0</v>
      </c>
      <c r="BE121" s="13"/>
      <c r="BF121" s="26"/>
      <c r="BG121" s="27">
        <f t="shared" si="68"/>
        <v>0</v>
      </c>
      <c r="BH121" s="13"/>
      <c r="BI121" s="26">
        <f t="shared" si="69"/>
        <v>0</v>
      </c>
      <c r="BJ121" s="27">
        <f t="shared" si="70"/>
        <v>0</v>
      </c>
      <c r="BL121" s="43"/>
    </row>
    <row r="122" spans="1:64" ht="14.45" outlineLevel="1">
      <c r="A122" s="13"/>
      <c r="B122" s="340" t="s">
        <v>185</v>
      </c>
      <c r="C122" s="267"/>
      <c r="D122" s="329"/>
      <c r="E122" s="267"/>
      <c r="F122" s="267"/>
      <c r="G122" s="23"/>
      <c r="H122" s="23"/>
      <c r="I122" s="23"/>
      <c r="J122" s="56"/>
      <c r="K122" s="24"/>
      <c r="L122" s="205">
        <f t="shared" si="67"/>
        <v>0</v>
      </c>
      <c r="M122" s="13"/>
      <c r="N122" s="183"/>
      <c r="O122" s="183"/>
      <c r="P122" s="183"/>
      <c r="Q122" s="395" t="str">
        <f t="shared" si="65"/>
        <v>ok</v>
      </c>
      <c r="R122" s="183"/>
      <c r="S122" s="61"/>
      <c r="T122" s="184"/>
      <c r="U122" s="183"/>
      <c r="V122" s="61"/>
      <c r="W122" s="184"/>
      <c r="X122" s="183"/>
      <c r="Y122" s="61"/>
      <c r="Z122" s="184"/>
      <c r="AA122" s="183"/>
      <c r="AB122" s="61"/>
      <c r="AC122" s="184"/>
      <c r="AD122" s="183"/>
      <c r="AE122" s="61"/>
      <c r="AF122" s="184"/>
      <c r="AG122" s="183"/>
      <c r="AH122" s="61"/>
      <c r="AI122" s="184"/>
      <c r="AJ122" s="183"/>
      <c r="AK122" s="61"/>
      <c r="AL122" s="184"/>
      <c r="AM122" s="183"/>
      <c r="AN122" s="61"/>
      <c r="AO122" s="184"/>
      <c r="AP122" s="183"/>
      <c r="AQ122" s="61"/>
      <c r="AR122" s="184"/>
      <c r="AS122" s="183"/>
      <c r="AT122" s="61"/>
      <c r="AU122" s="184"/>
      <c r="AV122" s="183"/>
      <c r="AW122" s="61"/>
      <c r="AX122" s="184"/>
      <c r="AY122" s="183"/>
      <c r="AZ122" s="61"/>
      <c r="BA122" s="184"/>
      <c r="BB122" s="13"/>
      <c r="BC122" s="26"/>
      <c r="BD122" s="27">
        <f t="shared" ref="BD122:BD124" si="71">IFERROR(BC122/L122,0)</f>
        <v>0</v>
      </c>
      <c r="BE122" s="13"/>
      <c r="BF122" s="26"/>
      <c r="BG122" s="27">
        <f t="shared" si="68"/>
        <v>0</v>
      </c>
      <c r="BH122" s="13"/>
      <c r="BI122" s="26">
        <f t="shared" si="69"/>
        <v>0</v>
      </c>
      <c r="BJ122" s="27">
        <f t="shared" si="70"/>
        <v>0</v>
      </c>
      <c r="BL122" s="43"/>
    </row>
    <row r="123" spans="1:64" ht="14.45" outlineLevel="1">
      <c r="A123" s="13"/>
      <c r="B123" s="340" t="s">
        <v>186</v>
      </c>
      <c r="C123" s="267"/>
      <c r="D123" s="329"/>
      <c r="E123" s="267"/>
      <c r="F123" s="267"/>
      <c r="G123" s="23"/>
      <c r="H123" s="23"/>
      <c r="I123" s="23"/>
      <c r="J123" s="56"/>
      <c r="K123" s="24"/>
      <c r="L123" s="205">
        <f t="shared" si="67"/>
        <v>0</v>
      </c>
      <c r="M123" s="13"/>
      <c r="N123" s="183"/>
      <c r="O123" s="183"/>
      <c r="P123" s="183"/>
      <c r="Q123" s="395" t="str">
        <f t="shared" si="65"/>
        <v>ok</v>
      </c>
      <c r="R123" s="183"/>
      <c r="S123" s="61"/>
      <c r="T123" s="184"/>
      <c r="U123" s="183"/>
      <c r="V123" s="61"/>
      <c r="W123" s="184"/>
      <c r="X123" s="183"/>
      <c r="Y123" s="61"/>
      <c r="Z123" s="184"/>
      <c r="AA123" s="183"/>
      <c r="AB123" s="61"/>
      <c r="AC123" s="184"/>
      <c r="AD123" s="183"/>
      <c r="AE123" s="61"/>
      <c r="AF123" s="184"/>
      <c r="AG123" s="183"/>
      <c r="AH123" s="61"/>
      <c r="AI123" s="184"/>
      <c r="AJ123" s="183"/>
      <c r="AK123" s="61"/>
      <c r="AL123" s="184"/>
      <c r="AM123" s="183"/>
      <c r="AN123" s="61"/>
      <c r="AO123" s="184"/>
      <c r="AP123" s="183"/>
      <c r="AQ123" s="61"/>
      <c r="AR123" s="184"/>
      <c r="AS123" s="183"/>
      <c r="AT123" s="61"/>
      <c r="AU123" s="184"/>
      <c r="AV123" s="183"/>
      <c r="AW123" s="61"/>
      <c r="AX123" s="184"/>
      <c r="AY123" s="183"/>
      <c r="AZ123" s="61"/>
      <c r="BA123" s="184"/>
      <c r="BB123" s="13"/>
      <c r="BC123" s="26"/>
      <c r="BD123" s="27">
        <f t="shared" si="71"/>
        <v>0</v>
      </c>
      <c r="BE123" s="13"/>
      <c r="BF123" s="26"/>
      <c r="BG123" s="27">
        <f t="shared" si="68"/>
        <v>0</v>
      </c>
      <c r="BH123" s="13"/>
      <c r="BI123" s="26">
        <f t="shared" si="69"/>
        <v>0</v>
      </c>
      <c r="BJ123" s="27">
        <f t="shared" si="70"/>
        <v>0</v>
      </c>
      <c r="BL123" s="43"/>
    </row>
    <row r="124" spans="1:64" outlineLevel="1" thickBot="1">
      <c r="A124" s="13"/>
      <c r="B124" s="340" t="s">
        <v>187</v>
      </c>
      <c r="C124" s="317"/>
      <c r="D124" s="358"/>
      <c r="E124" s="317"/>
      <c r="F124" s="341"/>
      <c r="G124" s="192"/>
      <c r="H124" s="192"/>
      <c r="I124" s="192"/>
      <c r="J124" s="193"/>
      <c r="K124" s="194"/>
      <c r="L124" s="205">
        <f t="shared" si="67"/>
        <v>0</v>
      </c>
      <c r="M124" s="13"/>
      <c r="N124" s="185"/>
      <c r="O124" s="185"/>
      <c r="P124" s="185"/>
      <c r="Q124" s="395" t="str">
        <f t="shared" si="65"/>
        <v>ok</v>
      </c>
      <c r="R124" s="185"/>
      <c r="S124" s="66"/>
      <c r="T124" s="186"/>
      <c r="U124" s="185"/>
      <c r="V124" s="66"/>
      <c r="W124" s="186"/>
      <c r="X124" s="185"/>
      <c r="Y124" s="66"/>
      <c r="Z124" s="186"/>
      <c r="AA124" s="185"/>
      <c r="AB124" s="66"/>
      <c r="AC124" s="186"/>
      <c r="AD124" s="185"/>
      <c r="AE124" s="66"/>
      <c r="AF124" s="186"/>
      <c r="AG124" s="185"/>
      <c r="AH124" s="66"/>
      <c r="AI124" s="186"/>
      <c r="AJ124" s="185"/>
      <c r="AK124" s="66"/>
      <c r="AL124" s="186"/>
      <c r="AM124" s="185"/>
      <c r="AN124" s="66"/>
      <c r="AO124" s="186"/>
      <c r="AP124" s="185"/>
      <c r="AQ124" s="66"/>
      <c r="AR124" s="186"/>
      <c r="AS124" s="185"/>
      <c r="AT124" s="66"/>
      <c r="AU124" s="186"/>
      <c r="AV124" s="185"/>
      <c r="AW124" s="66"/>
      <c r="AX124" s="186"/>
      <c r="AY124" s="185"/>
      <c r="AZ124" s="66"/>
      <c r="BA124" s="186"/>
      <c r="BB124" s="13"/>
      <c r="BC124" s="155"/>
      <c r="BD124" s="197">
        <f t="shared" si="71"/>
        <v>0</v>
      </c>
      <c r="BE124" s="13"/>
      <c r="BF124" s="155"/>
      <c r="BG124" s="27">
        <f t="shared" si="68"/>
        <v>0</v>
      </c>
      <c r="BH124" s="13"/>
      <c r="BI124" s="26">
        <f t="shared" si="69"/>
        <v>0</v>
      </c>
      <c r="BJ124" s="27">
        <f t="shared" si="70"/>
        <v>0</v>
      </c>
      <c r="BL124" s="198"/>
    </row>
    <row r="125" spans="1:64" outlineLevel="1" thickBot="1">
      <c r="A125" s="13"/>
      <c r="B125" s="403"/>
      <c r="C125" s="404"/>
      <c r="D125" s="404"/>
      <c r="E125" s="404"/>
      <c r="F125" s="36"/>
      <c r="G125" s="404"/>
      <c r="H125" s="404"/>
      <c r="I125" s="404"/>
      <c r="J125" s="405"/>
      <c r="K125" s="187"/>
      <c r="L125" s="154"/>
      <c r="M125" s="13"/>
      <c r="N125" s="406"/>
      <c r="O125" s="406"/>
      <c r="P125" s="406"/>
      <c r="Q125" s="395"/>
      <c r="R125" s="406"/>
      <c r="S125" s="406"/>
      <c r="T125" s="406"/>
      <c r="U125" s="406"/>
      <c r="V125" s="406"/>
      <c r="W125" s="406"/>
      <c r="X125" s="406"/>
      <c r="Y125" s="406"/>
      <c r="Z125" s="406"/>
      <c r="AA125" s="406"/>
      <c r="AB125" s="406"/>
      <c r="AC125" s="406"/>
      <c r="AD125" s="406"/>
      <c r="AE125" s="406"/>
      <c r="AF125" s="406"/>
      <c r="AG125" s="406"/>
      <c r="AH125" s="406"/>
      <c r="AI125" s="406"/>
      <c r="AJ125" s="406"/>
      <c r="AK125" s="406"/>
      <c r="AL125" s="406"/>
      <c r="AM125" s="406"/>
      <c r="AN125" s="406"/>
      <c r="AO125" s="406"/>
      <c r="AP125" s="406"/>
      <c r="AQ125" s="406"/>
      <c r="AR125" s="406"/>
      <c r="AS125" s="406"/>
      <c r="AT125" s="406"/>
      <c r="AU125" s="406"/>
      <c r="AV125" s="406"/>
      <c r="AW125" s="406"/>
      <c r="AX125" s="406"/>
      <c r="AY125" s="406"/>
      <c r="AZ125" s="406"/>
      <c r="BA125" s="406"/>
      <c r="BB125" s="13"/>
      <c r="BC125" s="19"/>
      <c r="BD125" s="188"/>
      <c r="BE125" s="13"/>
      <c r="BF125" s="19"/>
      <c r="BG125" s="188"/>
      <c r="BH125" s="13"/>
      <c r="BI125" s="19"/>
      <c r="BJ125" s="188"/>
      <c r="BL125" s="407"/>
    </row>
    <row r="126" spans="1:64" ht="14.45">
      <c r="A126" s="13"/>
      <c r="B126" s="419" t="s">
        <v>188</v>
      </c>
      <c r="C126" s="420"/>
      <c r="D126" s="420"/>
      <c r="E126" s="421"/>
      <c r="F126" s="17"/>
      <c r="G126" s="398"/>
      <c r="H126" s="398"/>
      <c r="I126" s="398"/>
      <c r="J126" s="398"/>
      <c r="K126" s="398"/>
      <c r="L126" s="171">
        <f>L103+L92+L81+L47+L36+L13+L114</f>
        <v>0</v>
      </c>
      <c r="M126" s="13"/>
      <c r="N126" s="171">
        <f>N103+N92+N81+N47+N36+N13+N114</f>
        <v>0</v>
      </c>
      <c r="O126" s="171">
        <f>O103+O92+O81+O47+O36+O13+O114</f>
        <v>0</v>
      </c>
      <c r="P126" s="171">
        <f>P103+P92+P81+P47+P36+P13+P114</f>
        <v>0</v>
      </c>
      <c r="R126" s="62">
        <f t="shared" ref="R126:BA126" si="72">R103+R92+R81+R47+R36+R13</f>
        <v>0</v>
      </c>
      <c r="S126" s="63">
        <f t="shared" si="72"/>
        <v>0</v>
      </c>
      <c r="T126" s="63">
        <f t="shared" si="72"/>
        <v>0</v>
      </c>
      <c r="U126" s="63">
        <f t="shared" si="72"/>
        <v>0</v>
      </c>
      <c r="V126" s="63">
        <f t="shared" si="72"/>
        <v>0</v>
      </c>
      <c r="W126" s="63">
        <f t="shared" si="72"/>
        <v>0</v>
      </c>
      <c r="X126" s="63">
        <f t="shared" si="72"/>
        <v>0</v>
      </c>
      <c r="Y126" s="63">
        <f t="shared" si="72"/>
        <v>0</v>
      </c>
      <c r="Z126" s="63">
        <f t="shared" si="72"/>
        <v>0</v>
      </c>
      <c r="AA126" s="63">
        <f t="shared" si="72"/>
        <v>0</v>
      </c>
      <c r="AB126" s="63">
        <f t="shared" si="72"/>
        <v>0</v>
      </c>
      <c r="AC126" s="63">
        <f t="shared" si="72"/>
        <v>0</v>
      </c>
      <c r="AD126" s="63">
        <f t="shared" si="72"/>
        <v>0</v>
      </c>
      <c r="AE126" s="63">
        <f t="shared" si="72"/>
        <v>0</v>
      </c>
      <c r="AF126" s="63">
        <f t="shared" si="72"/>
        <v>0</v>
      </c>
      <c r="AG126" s="63">
        <f t="shared" si="72"/>
        <v>0</v>
      </c>
      <c r="AH126" s="63">
        <f t="shared" si="72"/>
        <v>0</v>
      </c>
      <c r="AI126" s="63">
        <f t="shared" si="72"/>
        <v>0</v>
      </c>
      <c r="AJ126" s="63">
        <f t="shared" si="72"/>
        <v>0</v>
      </c>
      <c r="AK126" s="63">
        <f t="shared" si="72"/>
        <v>0</v>
      </c>
      <c r="AL126" s="63">
        <f t="shared" si="72"/>
        <v>0</v>
      </c>
      <c r="AM126" s="63">
        <f t="shared" si="72"/>
        <v>0</v>
      </c>
      <c r="AN126" s="63">
        <f t="shared" si="72"/>
        <v>0</v>
      </c>
      <c r="AO126" s="63">
        <f t="shared" si="72"/>
        <v>0</v>
      </c>
      <c r="AP126" s="63">
        <f t="shared" si="72"/>
        <v>0</v>
      </c>
      <c r="AQ126" s="63">
        <f t="shared" si="72"/>
        <v>0</v>
      </c>
      <c r="AR126" s="63">
        <f t="shared" si="72"/>
        <v>0</v>
      </c>
      <c r="AS126" s="63">
        <f t="shared" si="72"/>
        <v>0</v>
      </c>
      <c r="AT126" s="63">
        <f t="shared" si="72"/>
        <v>0</v>
      </c>
      <c r="AU126" s="63">
        <f t="shared" si="72"/>
        <v>0</v>
      </c>
      <c r="AV126" s="63">
        <f t="shared" si="72"/>
        <v>0</v>
      </c>
      <c r="AW126" s="63">
        <f t="shared" si="72"/>
        <v>0</v>
      </c>
      <c r="AX126" s="63">
        <f t="shared" si="72"/>
        <v>0</v>
      </c>
      <c r="AY126" s="63">
        <f t="shared" si="72"/>
        <v>0</v>
      </c>
      <c r="AZ126" s="63">
        <f t="shared" si="72"/>
        <v>0</v>
      </c>
      <c r="BA126" s="189">
        <f t="shared" si="72"/>
        <v>0</v>
      </c>
      <c r="BB126" s="13"/>
      <c r="BC126" s="32">
        <f>BC103+BC92+BC81+BC47+BC36+BC13</f>
        <v>0</v>
      </c>
      <c r="BD126" s="33">
        <f t="shared" ref="BD126:BD127" si="73">IFERROR(BC126/L126,0)</f>
        <v>0</v>
      </c>
      <c r="BE126" s="13"/>
      <c r="BF126" s="32">
        <f>BF103+BF92+BF81+BF47+BF36+BF13</f>
        <v>0</v>
      </c>
      <c r="BG126" s="33">
        <f t="shared" ref="BG126" si="74">IFERROR(BF126/L126,0)</f>
        <v>0</v>
      </c>
      <c r="BH126" s="13"/>
      <c r="BI126" s="32">
        <f>BI103+BI92+BI81+BI47+BI36+BI13</f>
        <v>0</v>
      </c>
      <c r="BJ126" s="33">
        <f t="shared" ref="BJ126:BJ128" si="75">IFERROR(BI126/L126,0)</f>
        <v>0</v>
      </c>
    </row>
    <row r="127" spans="1:64" thickBot="1">
      <c r="A127" s="13"/>
      <c r="B127" s="422" t="s">
        <v>189</v>
      </c>
      <c r="C127" s="423"/>
      <c r="D127" s="423"/>
      <c r="E127" s="424"/>
      <c r="F127" s="350">
        <v>7.0000000000000007E-2</v>
      </c>
      <c r="G127" s="399"/>
      <c r="H127" s="399"/>
      <c r="I127" s="399"/>
      <c r="J127" s="399"/>
      <c r="K127" s="399"/>
      <c r="L127" s="172">
        <f>ROUND(L126*$F$127,2)</f>
        <v>0</v>
      </c>
      <c r="M127" s="13"/>
      <c r="N127" s="172">
        <f t="shared" ref="N127:P127" si="76">ROUND(N126*$F$127,2)</f>
        <v>0</v>
      </c>
      <c r="O127" s="172">
        <f t="shared" si="76"/>
        <v>0</v>
      </c>
      <c r="P127" s="172">
        <f t="shared" si="76"/>
        <v>0</v>
      </c>
      <c r="R127" s="64">
        <f>R126*$F$127</f>
        <v>0</v>
      </c>
      <c r="S127" s="65">
        <f t="shared" ref="S127:BA127" si="77">S126*$F$127</f>
        <v>0</v>
      </c>
      <c r="T127" s="65">
        <f t="shared" si="77"/>
        <v>0</v>
      </c>
      <c r="U127" s="65">
        <f t="shared" si="77"/>
        <v>0</v>
      </c>
      <c r="V127" s="65">
        <f t="shared" si="77"/>
        <v>0</v>
      </c>
      <c r="W127" s="65">
        <f t="shared" si="77"/>
        <v>0</v>
      </c>
      <c r="X127" s="65">
        <f t="shared" si="77"/>
        <v>0</v>
      </c>
      <c r="Y127" s="65">
        <f t="shared" si="77"/>
        <v>0</v>
      </c>
      <c r="Z127" s="65">
        <f t="shared" si="77"/>
        <v>0</v>
      </c>
      <c r="AA127" s="65">
        <f t="shared" si="77"/>
        <v>0</v>
      </c>
      <c r="AB127" s="65">
        <f t="shared" si="77"/>
        <v>0</v>
      </c>
      <c r="AC127" s="65">
        <f t="shared" si="77"/>
        <v>0</v>
      </c>
      <c r="AD127" s="65">
        <f t="shared" si="77"/>
        <v>0</v>
      </c>
      <c r="AE127" s="65">
        <f t="shared" si="77"/>
        <v>0</v>
      </c>
      <c r="AF127" s="65">
        <f t="shared" si="77"/>
        <v>0</v>
      </c>
      <c r="AG127" s="65">
        <f t="shared" si="77"/>
        <v>0</v>
      </c>
      <c r="AH127" s="65">
        <f t="shared" si="77"/>
        <v>0</v>
      </c>
      <c r="AI127" s="65">
        <f t="shared" si="77"/>
        <v>0</v>
      </c>
      <c r="AJ127" s="65">
        <f t="shared" si="77"/>
        <v>0</v>
      </c>
      <c r="AK127" s="65">
        <f t="shared" si="77"/>
        <v>0</v>
      </c>
      <c r="AL127" s="65">
        <f t="shared" si="77"/>
        <v>0</v>
      </c>
      <c r="AM127" s="65">
        <f t="shared" si="77"/>
        <v>0</v>
      </c>
      <c r="AN127" s="65">
        <f t="shared" si="77"/>
        <v>0</v>
      </c>
      <c r="AO127" s="65">
        <f t="shared" si="77"/>
        <v>0</v>
      </c>
      <c r="AP127" s="65">
        <f t="shared" si="77"/>
        <v>0</v>
      </c>
      <c r="AQ127" s="65">
        <f t="shared" si="77"/>
        <v>0</v>
      </c>
      <c r="AR127" s="65">
        <f t="shared" si="77"/>
        <v>0</v>
      </c>
      <c r="AS127" s="65">
        <f t="shared" si="77"/>
        <v>0</v>
      </c>
      <c r="AT127" s="65">
        <f t="shared" si="77"/>
        <v>0</v>
      </c>
      <c r="AU127" s="65">
        <f t="shared" si="77"/>
        <v>0</v>
      </c>
      <c r="AV127" s="65">
        <f t="shared" si="77"/>
        <v>0</v>
      </c>
      <c r="AW127" s="65">
        <f t="shared" si="77"/>
        <v>0</v>
      </c>
      <c r="AX127" s="65">
        <f t="shared" si="77"/>
        <v>0</v>
      </c>
      <c r="AY127" s="65">
        <f t="shared" si="77"/>
        <v>0</v>
      </c>
      <c r="AZ127" s="65">
        <f t="shared" si="77"/>
        <v>0</v>
      </c>
      <c r="BA127" s="190">
        <f t="shared" si="77"/>
        <v>0</v>
      </c>
      <c r="BB127" s="13"/>
      <c r="BC127" s="34" t="e">
        <f>BC126*#REF!</f>
        <v>#REF!</v>
      </c>
      <c r="BD127" s="27">
        <f t="shared" si="73"/>
        <v>0</v>
      </c>
      <c r="BE127" s="13"/>
      <c r="BF127" s="34" t="e">
        <f>BF126*#REF!</f>
        <v>#REF!</v>
      </c>
      <c r="BG127" s="27">
        <f>IFERROR(BF127/L127,0)</f>
        <v>0</v>
      </c>
      <c r="BH127" s="13"/>
      <c r="BI127" s="34" t="e">
        <f>BI126*#REF!</f>
        <v>#REF!</v>
      </c>
      <c r="BJ127" s="27">
        <f t="shared" si="75"/>
        <v>0</v>
      </c>
    </row>
    <row r="128" spans="1:64" s="53" customFormat="1" thickBot="1">
      <c r="A128" s="46"/>
      <c r="B128" s="47" t="s">
        <v>190</v>
      </c>
      <c r="C128" s="49"/>
      <c r="D128" s="49"/>
      <c r="E128" s="49"/>
      <c r="F128" s="48"/>
      <c r="G128" s="49"/>
      <c r="H128" s="49"/>
      <c r="I128" s="49"/>
      <c r="J128" s="49"/>
      <c r="K128" s="49"/>
      <c r="L128" s="173">
        <f>L126+L127</f>
        <v>0</v>
      </c>
      <c r="M128" s="46"/>
      <c r="N128" s="156"/>
      <c r="O128" s="156"/>
      <c r="P128" s="156"/>
      <c r="Q128" s="394"/>
      <c r="R128" s="156">
        <f t="shared" ref="R128:BA128" si="78">R126+R127</f>
        <v>0</v>
      </c>
      <c r="S128" s="157">
        <f t="shared" si="78"/>
        <v>0</v>
      </c>
      <c r="T128" s="157">
        <f t="shared" si="78"/>
        <v>0</v>
      </c>
      <c r="U128" s="157">
        <f t="shared" si="78"/>
        <v>0</v>
      </c>
      <c r="V128" s="157">
        <f t="shared" si="78"/>
        <v>0</v>
      </c>
      <c r="W128" s="157">
        <f t="shared" si="78"/>
        <v>0</v>
      </c>
      <c r="X128" s="157">
        <f t="shared" si="78"/>
        <v>0</v>
      </c>
      <c r="Y128" s="157">
        <f t="shared" si="78"/>
        <v>0</v>
      </c>
      <c r="Z128" s="157">
        <f t="shared" si="78"/>
        <v>0</v>
      </c>
      <c r="AA128" s="157">
        <f t="shared" si="78"/>
        <v>0</v>
      </c>
      <c r="AB128" s="157">
        <f t="shared" si="78"/>
        <v>0</v>
      </c>
      <c r="AC128" s="157">
        <f t="shared" si="78"/>
        <v>0</v>
      </c>
      <c r="AD128" s="157">
        <f t="shared" si="78"/>
        <v>0</v>
      </c>
      <c r="AE128" s="157">
        <f t="shared" si="78"/>
        <v>0</v>
      </c>
      <c r="AF128" s="157">
        <f t="shared" si="78"/>
        <v>0</v>
      </c>
      <c r="AG128" s="157">
        <f t="shared" si="78"/>
        <v>0</v>
      </c>
      <c r="AH128" s="157">
        <f t="shared" si="78"/>
        <v>0</v>
      </c>
      <c r="AI128" s="157">
        <f t="shared" si="78"/>
        <v>0</v>
      </c>
      <c r="AJ128" s="157">
        <f t="shared" si="78"/>
        <v>0</v>
      </c>
      <c r="AK128" s="157">
        <f t="shared" si="78"/>
        <v>0</v>
      </c>
      <c r="AL128" s="157">
        <f t="shared" si="78"/>
        <v>0</v>
      </c>
      <c r="AM128" s="157">
        <f t="shared" si="78"/>
        <v>0</v>
      </c>
      <c r="AN128" s="157">
        <f t="shared" si="78"/>
        <v>0</v>
      </c>
      <c r="AO128" s="157">
        <f t="shared" si="78"/>
        <v>0</v>
      </c>
      <c r="AP128" s="157">
        <f t="shared" si="78"/>
        <v>0</v>
      </c>
      <c r="AQ128" s="157">
        <f t="shared" si="78"/>
        <v>0</v>
      </c>
      <c r="AR128" s="157">
        <f t="shared" si="78"/>
        <v>0</v>
      </c>
      <c r="AS128" s="157">
        <f t="shared" si="78"/>
        <v>0</v>
      </c>
      <c r="AT128" s="157">
        <f t="shared" si="78"/>
        <v>0</v>
      </c>
      <c r="AU128" s="157">
        <f t="shared" si="78"/>
        <v>0</v>
      </c>
      <c r="AV128" s="157">
        <f t="shared" si="78"/>
        <v>0</v>
      </c>
      <c r="AW128" s="157">
        <f t="shared" si="78"/>
        <v>0</v>
      </c>
      <c r="AX128" s="157">
        <f t="shared" si="78"/>
        <v>0</v>
      </c>
      <c r="AY128" s="157">
        <f t="shared" si="78"/>
        <v>0</v>
      </c>
      <c r="AZ128" s="157">
        <f t="shared" si="78"/>
        <v>0</v>
      </c>
      <c r="BA128" s="191">
        <f t="shared" si="78"/>
        <v>0</v>
      </c>
      <c r="BB128" s="46"/>
      <c r="BC128" s="51" t="e">
        <f t="shared" ref="BC128:BF128" si="79">BC126+BC127</f>
        <v>#REF!</v>
      </c>
      <c r="BD128" s="50">
        <f t="shared" si="79"/>
        <v>0</v>
      </c>
      <c r="BE128" s="46"/>
      <c r="BF128" s="51" t="e">
        <f t="shared" si="79"/>
        <v>#REF!</v>
      </c>
      <c r="BG128" s="52">
        <f>IFERROR(BF128/L128,0)</f>
        <v>0</v>
      </c>
      <c r="BH128" s="46"/>
      <c r="BI128" s="51" t="e">
        <f t="shared" ref="BI128" si="80">BI126+BI127</f>
        <v>#REF!</v>
      </c>
      <c r="BJ128" s="52">
        <f t="shared" si="75"/>
        <v>0</v>
      </c>
      <c r="BL128" s="54"/>
    </row>
  </sheetData>
  <protectedRanges>
    <protectedRange sqref="E113:K113 E37:K45 E14:K35 E124:K125" name="Shhet2.1_2"/>
  </protectedRanges>
  <autoFilter ref="B11:L113" xr:uid="{B7C6FCE2-B5B8-459C-91D6-4AD1354890A8}"/>
  <dataConsolidate/>
  <mergeCells count="32">
    <mergeCell ref="J5:K5"/>
    <mergeCell ref="J6:K6"/>
    <mergeCell ref="J7:K7"/>
    <mergeCell ref="J8:K8"/>
    <mergeCell ref="B6:C6"/>
    <mergeCell ref="B2:C2"/>
    <mergeCell ref="D2:E2"/>
    <mergeCell ref="J2:K2"/>
    <mergeCell ref="J3:K3"/>
    <mergeCell ref="J4:K4"/>
    <mergeCell ref="AJ10:AL10"/>
    <mergeCell ref="AM10:AO10"/>
    <mergeCell ref="AP10:AR10"/>
    <mergeCell ref="R10:T10"/>
    <mergeCell ref="U10:W10"/>
    <mergeCell ref="X10:Z10"/>
    <mergeCell ref="B126:E126"/>
    <mergeCell ref="B127:E127"/>
    <mergeCell ref="N10:P10"/>
    <mergeCell ref="BL10:BL11"/>
    <mergeCell ref="B7:C7"/>
    <mergeCell ref="B8:C8"/>
    <mergeCell ref="B9:C9"/>
    <mergeCell ref="AV10:AX10"/>
    <mergeCell ref="AY10:BA10"/>
    <mergeCell ref="BC6:BD10"/>
    <mergeCell ref="BF6:BG10"/>
    <mergeCell ref="BI6:BJ10"/>
    <mergeCell ref="AS10:AU10"/>
    <mergeCell ref="AA10:AC10"/>
    <mergeCell ref="AD10:AF10"/>
    <mergeCell ref="AG10:AI10"/>
  </mergeCells>
  <phoneticPr fontId="8" type="noConversion"/>
  <dataValidations count="2">
    <dataValidation type="list" allowBlank="1" showInputMessage="1" showErrorMessage="1" sqref="C128:C1048576 C14:C125" xr:uid="{24E20FCC-DBFE-4E08-9ABB-B186A43EA2D8}">
      <formula1>Type</formula1>
    </dataValidation>
    <dataValidation type="list" allowBlank="1" showInputMessage="1" showErrorMessage="1" sqref="D14:D125" xr:uid="{BC66538C-7D35-429F-B507-035F5DBE29B8}">
      <formula1>Sector</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DE7EA-BAF1-46F9-A56D-FBD821E7FE03}">
  <sheetPr>
    <tabColor rgb="FF00B050"/>
  </sheetPr>
  <dimension ref="A1:AW35"/>
  <sheetViews>
    <sheetView zoomScaleNormal="100" workbookViewId="0">
      <selection activeCell="D9" sqref="D9"/>
    </sheetView>
  </sheetViews>
  <sheetFormatPr defaultColWidth="10.7109375" defaultRowHeight="12.95"/>
  <cols>
    <col min="1" max="1" width="58.85546875" style="1" bestFit="1" customWidth="1"/>
    <col min="2" max="2" width="14.28515625" style="1" bestFit="1" customWidth="1"/>
    <col min="3" max="3" width="5.5703125" style="1" customWidth="1"/>
    <col min="4" max="4" width="12.28515625" style="1" customWidth="1"/>
    <col min="5" max="40" width="10.7109375" style="1"/>
    <col min="41" max="41" width="12.7109375" style="67" customWidth="1"/>
    <col min="42" max="42" width="7.42578125" style="67" customWidth="1"/>
    <col min="43" max="43" width="2.28515625" style="68" customWidth="1"/>
    <col min="44" max="44" width="12.7109375" style="67" customWidth="1"/>
    <col min="45" max="45" width="7.42578125" style="69" customWidth="1"/>
    <col min="46" max="46" width="1.5703125" style="67" customWidth="1"/>
    <col min="47" max="47" width="14.42578125" style="67" customWidth="1"/>
    <col min="48" max="48" width="8" style="69" customWidth="1"/>
    <col min="49" max="16384" width="10.7109375" style="1"/>
  </cols>
  <sheetData>
    <row r="1" spans="1:48">
      <c r="B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48">
      <c r="B2" s="4"/>
      <c r="D2" s="4"/>
      <c r="E2" s="4" t="s">
        <v>191</v>
      </c>
      <c r="F2" s="4">
        <v>5</v>
      </c>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48">
      <c r="B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48">
      <c r="B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8" ht="18.600000000000001">
      <c r="B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O5" s="452" t="s">
        <v>30</v>
      </c>
      <c r="AP5" s="453"/>
      <c r="AQ5" s="70"/>
      <c r="AR5" s="454" t="s">
        <v>31</v>
      </c>
      <c r="AS5" s="455"/>
      <c r="AT5" s="70"/>
      <c r="AU5" s="454" t="s">
        <v>32</v>
      </c>
      <c r="AV5" s="455"/>
    </row>
    <row r="6" spans="1:48" ht="15" customHeight="1">
      <c r="D6" s="456" t="s">
        <v>192</v>
      </c>
      <c r="E6" s="457"/>
      <c r="F6" s="458"/>
      <c r="G6" s="443" t="s">
        <v>193</v>
      </c>
      <c r="H6" s="444"/>
      <c r="I6" s="445"/>
      <c r="J6" s="446" t="s">
        <v>194</v>
      </c>
      <c r="K6" s="444"/>
      <c r="L6" s="447"/>
      <c r="M6" s="443" t="s">
        <v>195</v>
      </c>
      <c r="N6" s="444"/>
      <c r="O6" s="445"/>
      <c r="P6" s="446" t="s">
        <v>196</v>
      </c>
      <c r="Q6" s="444"/>
      <c r="R6" s="447"/>
      <c r="S6" s="443" t="s">
        <v>197</v>
      </c>
      <c r="T6" s="444"/>
      <c r="U6" s="445"/>
      <c r="V6" s="461" t="s">
        <v>198</v>
      </c>
      <c r="W6" s="461"/>
      <c r="X6" s="461"/>
      <c r="Y6" s="462" t="s">
        <v>199</v>
      </c>
      <c r="Z6" s="461"/>
      <c r="AA6" s="463"/>
      <c r="AB6" s="461" t="s">
        <v>200</v>
      </c>
      <c r="AC6" s="461"/>
      <c r="AD6" s="461"/>
      <c r="AE6" s="443" t="s">
        <v>201</v>
      </c>
      <c r="AF6" s="444"/>
      <c r="AG6" s="445"/>
      <c r="AH6" s="446" t="s">
        <v>202</v>
      </c>
      <c r="AI6" s="444"/>
      <c r="AJ6" s="447"/>
      <c r="AK6" s="443" t="s">
        <v>203</v>
      </c>
      <c r="AL6" s="444"/>
      <c r="AM6" s="445"/>
      <c r="AO6" s="448" t="s">
        <v>64</v>
      </c>
      <c r="AP6" s="450" t="s">
        <v>65</v>
      </c>
      <c r="AQ6" s="59"/>
      <c r="AR6" s="448" t="s">
        <v>64</v>
      </c>
      <c r="AS6" s="459" t="s">
        <v>65</v>
      </c>
      <c r="AT6"/>
      <c r="AU6" s="448" t="s">
        <v>64</v>
      </c>
      <c r="AV6" s="459" t="s">
        <v>65</v>
      </c>
    </row>
    <row r="7" spans="1:48" ht="15" thickBot="1">
      <c r="A7" s="272" t="s">
        <v>204</v>
      </c>
      <c r="B7" s="274" t="s">
        <v>205</v>
      </c>
      <c r="C7" s="207"/>
      <c r="D7" s="258">
        <v>44927</v>
      </c>
      <c r="E7" s="259">
        <v>44958</v>
      </c>
      <c r="F7" s="260">
        <v>44986</v>
      </c>
      <c r="G7" s="261">
        <v>45017</v>
      </c>
      <c r="H7" s="262">
        <v>45047</v>
      </c>
      <c r="I7" s="263">
        <v>45078</v>
      </c>
      <c r="J7" s="261">
        <v>45108</v>
      </c>
      <c r="K7" s="262">
        <v>45139</v>
      </c>
      <c r="L7" s="264">
        <v>45170</v>
      </c>
      <c r="M7" s="265">
        <v>45200</v>
      </c>
      <c r="N7" s="262">
        <v>45231</v>
      </c>
      <c r="O7" s="263">
        <v>45261</v>
      </c>
      <c r="P7" s="261">
        <v>45292</v>
      </c>
      <c r="Q7" s="262">
        <v>45323</v>
      </c>
      <c r="R7" s="264">
        <v>45352</v>
      </c>
      <c r="S7" s="265">
        <v>45383</v>
      </c>
      <c r="T7" s="262">
        <v>45413</v>
      </c>
      <c r="U7" s="263">
        <v>45444</v>
      </c>
      <c r="V7" s="261">
        <v>45474</v>
      </c>
      <c r="W7" s="262">
        <v>45505</v>
      </c>
      <c r="X7" s="264">
        <v>45536</v>
      </c>
      <c r="Y7" s="265">
        <v>45566</v>
      </c>
      <c r="Z7" s="262">
        <v>45597</v>
      </c>
      <c r="AA7" s="263">
        <v>45627</v>
      </c>
      <c r="AB7" s="261">
        <v>45658</v>
      </c>
      <c r="AC7" s="262">
        <v>45689</v>
      </c>
      <c r="AD7" s="264">
        <v>45717</v>
      </c>
      <c r="AE7" s="265">
        <v>45748</v>
      </c>
      <c r="AF7" s="262">
        <v>45778</v>
      </c>
      <c r="AG7" s="263">
        <v>45809</v>
      </c>
      <c r="AH7" s="261">
        <v>45839</v>
      </c>
      <c r="AI7" s="262">
        <v>45870</v>
      </c>
      <c r="AJ7" s="264">
        <v>45901</v>
      </c>
      <c r="AK7" s="265">
        <v>45931</v>
      </c>
      <c r="AL7" s="262">
        <v>45962</v>
      </c>
      <c r="AM7" s="263">
        <v>45992</v>
      </c>
      <c r="AN7" s="2"/>
      <c r="AO7" s="449"/>
      <c r="AP7" s="451"/>
      <c r="AQ7" s="59"/>
      <c r="AR7" s="449"/>
      <c r="AS7" s="460"/>
      <c r="AT7"/>
      <c r="AU7" s="449"/>
      <c r="AV7" s="460"/>
    </row>
    <row r="8" spans="1:48">
      <c r="A8" s="268" t="s">
        <v>206</v>
      </c>
      <c r="B8" s="361" t="e">
        <f>SUM(B9:B9)</f>
        <v>#REF!</v>
      </c>
      <c r="C8" s="2"/>
      <c r="D8" s="275" t="e">
        <f t="shared" ref="D8:AM8" si="0">SUM(D9:D9)</f>
        <v>#REF!</v>
      </c>
      <c r="E8" s="244" t="e">
        <f t="shared" si="0"/>
        <v>#REF!</v>
      </c>
      <c r="F8" s="245" t="e">
        <f t="shared" si="0"/>
        <v>#REF!</v>
      </c>
      <c r="G8" s="246" t="e">
        <f t="shared" si="0"/>
        <v>#REF!</v>
      </c>
      <c r="H8" s="244" t="e">
        <f t="shared" si="0"/>
        <v>#REF!</v>
      </c>
      <c r="I8" s="245" t="e">
        <f t="shared" si="0"/>
        <v>#REF!</v>
      </c>
      <c r="J8" s="246" t="e">
        <f t="shared" si="0"/>
        <v>#REF!</v>
      </c>
      <c r="K8" s="244" t="e">
        <f t="shared" si="0"/>
        <v>#REF!</v>
      </c>
      <c r="L8" s="247" t="e">
        <f t="shared" si="0"/>
        <v>#REF!</v>
      </c>
      <c r="M8" s="243" t="e">
        <f t="shared" si="0"/>
        <v>#REF!</v>
      </c>
      <c r="N8" s="244" t="e">
        <f t="shared" si="0"/>
        <v>#REF!</v>
      </c>
      <c r="O8" s="245" t="e">
        <f t="shared" si="0"/>
        <v>#REF!</v>
      </c>
      <c r="P8" s="246" t="e">
        <f t="shared" si="0"/>
        <v>#REF!</v>
      </c>
      <c r="Q8" s="244" t="e">
        <f t="shared" si="0"/>
        <v>#REF!</v>
      </c>
      <c r="R8" s="247" t="e">
        <f t="shared" si="0"/>
        <v>#REF!</v>
      </c>
      <c r="S8" s="243" t="e">
        <f t="shared" si="0"/>
        <v>#REF!</v>
      </c>
      <c r="T8" s="244" t="e">
        <f t="shared" si="0"/>
        <v>#REF!</v>
      </c>
      <c r="U8" s="245" t="e">
        <f t="shared" si="0"/>
        <v>#REF!</v>
      </c>
      <c r="V8" s="246" t="e">
        <f t="shared" si="0"/>
        <v>#REF!</v>
      </c>
      <c r="W8" s="244" t="e">
        <f t="shared" si="0"/>
        <v>#REF!</v>
      </c>
      <c r="X8" s="247" t="e">
        <f t="shared" si="0"/>
        <v>#REF!</v>
      </c>
      <c r="Y8" s="243" t="e">
        <f t="shared" si="0"/>
        <v>#REF!</v>
      </c>
      <c r="Z8" s="244" t="e">
        <f t="shared" si="0"/>
        <v>#REF!</v>
      </c>
      <c r="AA8" s="245" t="e">
        <f t="shared" si="0"/>
        <v>#REF!</v>
      </c>
      <c r="AB8" s="246" t="e">
        <f t="shared" si="0"/>
        <v>#REF!</v>
      </c>
      <c r="AC8" s="244" t="e">
        <f t="shared" si="0"/>
        <v>#REF!</v>
      </c>
      <c r="AD8" s="247" t="e">
        <f t="shared" si="0"/>
        <v>#REF!</v>
      </c>
      <c r="AE8" s="243" t="e">
        <f t="shared" si="0"/>
        <v>#REF!</v>
      </c>
      <c r="AF8" s="244" t="e">
        <f t="shared" si="0"/>
        <v>#REF!</v>
      </c>
      <c r="AG8" s="245" t="e">
        <f t="shared" si="0"/>
        <v>#REF!</v>
      </c>
      <c r="AH8" s="246" t="e">
        <f t="shared" si="0"/>
        <v>#REF!</v>
      </c>
      <c r="AI8" s="244" t="e">
        <f t="shared" si="0"/>
        <v>#REF!</v>
      </c>
      <c r="AJ8" s="247" t="e">
        <f t="shared" si="0"/>
        <v>#REF!</v>
      </c>
      <c r="AK8" s="243" t="e">
        <f t="shared" si="0"/>
        <v>#REF!</v>
      </c>
      <c r="AL8" s="244" t="e">
        <f t="shared" si="0"/>
        <v>#REF!</v>
      </c>
      <c r="AM8" s="245" t="e">
        <f t="shared" si="0"/>
        <v>#REF!</v>
      </c>
      <c r="AN8" s="2"/>
      <c r="AO8" s="215"/>
      <c r="AP8" s="218"/>
      <c r="AQ8" s="71"/>
      <c r="AR8" s="215" t="e">
        <f>AR9</f>
        <v>#REF!</v>
      </c>
      <c r="AS8" s="221" t="e">
        <f>AR8/B8</f>
        <v>#REF!</v>
      </c>
      <c r="AT8" s="224"/>
      <c r="AU8" s="215" t="e">
        <f>AU9</f>
        <v>#REF!</v>
      </c>
      <c r="AV8" s="226" t="e">
        <f>AU8/B8</f>
        <v>#REF!</v>
      </c>
    </row>
    <row r="9" spans="1:48" ht="13.5" thickBot="1">
      <c r="A9" s="269" t="s">
        <v>207</v>
      </c>
      <c r="B9" s="362" t="e">
        <f>#REF!</f>
        <v>#REF!</v>
      </c>
      <c r="D9" s="276" t="e">
        <f>#REF!</f>
        <v>#REF!</v>
      </c>
      <c r="E9" s="228" t="e">
        <f>#REF!</f>
        <v>#REF!</v>
      </c>
      <c r="F9" s="229" t="e">
        <f>#REF!</f>
        <v>#REF!</v>
      </c>
      <c r="G9" s="234" t="e">
        <f>#REF!</f>
        <v>#REF!</v>
      </c>
      <c r="H9" s="228" t="e">
        <f>#REF!</f>
        <v>#REF!</v>
      </c>
      <c r="I9" s="229" t="e">
        <f>#REF!</f>
        <v>#REF!</v>
      </c>
      <c r="J9" s="234" t="e">
        <f>#REF!</f>
        <v>#REF!</v>
      </c>
      <c r="K9" s="228" t="e">
        <f>#REF!</f>
        <v>#REF!</v>
      </c>
      <c r="L9" s="233" t="e">
        <f>#REF!</f>
        <v>#REF!</v>
      </c>
      <c r="M9" s="232" t="e">
        <f>#REF!</f>
        <v>#REF!</v>
      </c>
      <c r="N9" s="228" t="e">
        <f>#REF!</f>
        <v>#REF!</v>
      </c>
      <c r="O9" s="229" t="e">
        <f>#REF!</f>
        <v>#REF!</v>
      </c>
      <c r="P9" s="234" t="e">
        <f>#REF!</f>
        <v>#REF!</v>
      </c>
      <c r="Q9" s="228" t="e">
        <f>#REF!</f>
        <v>#REF!</v>
      </c>
      <c r="R9" s="233" t="e">
        <f>#REF!</f>
        <v>#REF!</v>
      </c>
      <c r="S9" s="232" t="e">
        <f>#REF!</f>
        <v>#REF!</v>
      </c>
      <c r="T9" s="228" t="e">
        <f>#REF!</f>
        <v>#REF!</v>
      </c>
      <c r="U9" s="229" t="e">
        <f>#REF!</f>
        <v>#REF!</v>
      </c>
      <c r="V9" s="234" t="e">
        <f>#REF!</f>
        <v>#REF!</v>
      </c>
      <c r="W9" s="228" t="e">
        <f>#REF!</f>
        <v>#REF!</v>
      </c>
      <c r="X9" s="233" t="e">
        <f>#REF!</f>
        <v>#REF!</v>
      </c>
      <c r="Y9" s="232" t="e">
        <f>#REF!</f>
        <v>#REF!</v>
      </c>
      <c r="Z9" s="228" t="e">
        <f>#REF!</f>
        <v>#REF!</v>
      </c>
      <c r="AA9" s="229" t="e">
        <f>#REF!</f>
        <v>#REF!</v>
      </c>
      <c r="AB9" s="234" t="e">
        <f>#REF!</f>
        <v>#REF!</v>
      </c>
      <c r="AC9" s="228" t="e">
        <f>#REF!</f>
        <v>#REF!</v>
      </c>
      <c r="AD9" s="233" t="e">
        <f>#REF!</f>
        <v>#REF!</v>
      </c>
      <c r="AE9" s="232" t="e">
        <f>#REF!</f>
        <v>#REF!</v>
      </c>
      <c r="AF9" s="228" t="e">
        <f>#REF!</f>
        <v>#REF!</v>
      </c>
      <c r="AG9" s="229" t="e">
        <f>#REF!</f>
        <v>#REF!</v>
      </c>
      <c r="AH9" s="234" t="e">
        <f>#REF!</f>
        <v>#REF!</v>
      </c>
      <c r="AI9" s="228" t="e">
        <f>#REF!</f>
        <v>#REF!</v>
      </c>
      <c r="AJ9" s="233" t="e">
        <f>#REF!</f>
        <v>#REF!</v>
      </c>
      <c r="AK9" s="232" t="e">
        <f>#REF!</f>
        <v>#REF!</v>
      </c>
      <c r="AL9" s="228" t="e">
        <f>#REF!</f>
        <v>#REF!</v>
      </c>
      <c r="AM9" s="229" t="e">
        <f>#REF!</f>
        <v>#REF!</v>
      </c>
      <c r="AN9" s="2"/>
      <c r="AO9" s="214"/>
      <c r="AP9" s="217"/>
      <c r="AQ9" s="71"/>
      <c r="AR9" s="214" t="e">
        <f>SUM(D9:AM9)</f>
        <v>#REF!</v>
      </c>
      <c r="AS9" s="220" t="e">
        <f>AR9/B9</f>
        <v>#REF!</v>
      </c>
      <c r="AT9" s="223"/>
      <c r="AU9" s="214" t="e">
        <f>AO9+AR9</f>
        <v>#REF!</v>
      </c>
      <c r="AV9" s="225" t="e">
        <f>AU9/B9</f>
        <v>#REF!</v>
      </c>
    </row>
    <row r="10" spans="1:48">
      <c r="A10" s="266" t="s">
        <v>208</v>
      </c>
      <c r="B10" s="363" t="e">
        <f>B11</f>
        <v>#REF!</v>
      </c>
      <c r="D10" s="278" t="e">
        <f>D11</f>
        <v>#REF!</v>
      </c>
      <c r="E10" s="281" t="e">
        <f t="shared" ref="E10:AM10" si="1">E11</f>
        <v>#REF!</v>
      </c>
      <c r="F10" s="282" t="e">
        <f t="shared" si="1"/>
        <v>#REF!</v>
      </c>
      <c r="G10" s="283" t="e">
        <f t="shared" si="1"/>
        <v>#REF!</v>
      </c>
      <c r="H10" s="281" t="e">
        <f t="shared" si="1"/>
        <v>#REF!</v>
      </c>
      <c r="I10" s="282" t="e">
        <f t="shared" si="1"/>
        <v>#REF!</v>
      </c>
      <c r="J10" s="283" t="e">
        <f t="shared" si="1"/>
        <v>#REF!</v>
      </c>
      <c r="K10" s="281" t="e">
        <f t="shared" si="1"/>
        <v>#REF!</v>
      </c>
      <c r="L10" s="284" t="e">
        <f t="shared" si="1"/>
        <v>#REF!</v>
      </c>
      <c r="M10" s="285" t="e">
        <f t="shared" si="1"/>
        <v>#REF!</v>
      </c>
      <c r="N10" s="281" t="e">
        <f t="shared" si="1"/>
        <v>#REF!</v>
      </c>
      <c r="O10" s="282" t="e">
        <f t="shared" si="1"/>
        <v>#REF!</v>
      </c>
      <c r="P10" s="283" t="e">
        <f t="shared" si="1"/>
        <v>#REF!</v>
      </c>
      <c r="Q10" s="281" t="e">
        <f t="shared" si="1"/>
        <v>#REF!</v>
      </c>
      <c r="R10" s="284" t="e">
        <f t="shared" si="1"/>
        <v>#REF!</v>
      </c>
      <c r="S10" s="285" t="e">
        <f t="shared" si="1"/>
        <v>#REF!</v>
      </c>
      <c r="T10" s="281" t="e">
        <f t="shared" si="1"/>
        <v>#REF!</v>
      </c>
      <c r="U10" s="282" t="e">
        <f t="shared" si="1"/>
        <v>#REF!</v>
      </c>
      <c r="V10" s="283" t="e">
        <f t="shared" si="1"/>
        <v>#REF!</v>
      </c>
      <c r="W10" s="281" t="e">
        <f t="shared" si="1"/>
        <v>#REF!</v>
      </c>
      <c r="X10" s="284" t="e">
        <f t="shared" si="1"/>
        <v>#REF!</v>
      </c>
      <c r="Y10" s="285" t="e">
        <f t="shared" si="1"/>
        <v>#REF!</v>
      </c>
      <c r="Z10" s="281" t="e">
        <f t="shared" si="1"/>
        <v>#REF!</v>
      </c>
      <c r="AA10" s="282" t="e">
        <f t="shared" si="1"/>
        <v>#REF!</v>
      </c>
      <c r="AB10" s="283" t="e">
        <f t="shared" si="1"/>
        <v>#REF!</v>
      </c>
      <c r="AC10" s="281" t="e">
        <f t="shared" si="1"/>
        <v>#REF!</v>
      </c>
      <c r="AD10" s="284" t="e">
        <f t="shared" si="1"/>
        <v>#REF!</v>
      </c>
      <c r="AE10" s="285" t="e">
        <f t="shared" si="1"/>
        <v>#REF!</v>
      </c>
      <c r="AF10" s="281" t="e">
        <f t="shared" si="1"/>
        <v>#REF!</v>
      </c>
      <c r="AG10" s="282" t="e">
        <f t="shared" si="1"/>
        <v>#REF!</v>
      </c>
      <c r="AH10" s="283" t="e">
        <f t="shared" si="1"/>
        <v>#REF!</v>
      </c>
      <c r="AI10" s="281" t="e">
        <f t="shared" si="1"/>
        <v>#REF!</v>
      </c>
      <c r="AJ10" s="284" t="e">
        <f t="shared" si="1"/>
        <v>#REF!</v>
      </c>
      <c r="AK10" s="285" t="e">
        <f t="shared" si="1"/>
        <v>#REF!</v>
      </c>
      <c r="AL10" s="281" t="e">
        <f t="shared" si="1"/>
        <v>#REF!</v>
      </c>
      <c r="AM10" s="286" t="e">
        <f t="shared" si="1"/>
        <v>#REF!</v>
      </c>
      <c r="AN10" s="2"/>
      <c r="AO10" s="214"/>
      <c r="AP10" s="217"/>
      <c r="AQ10" s="71"/>
      <c r="AR10" s="214"/>
      <c r="AS10" s="220"/>
      <c r="AT10" s="223"/>
      <c r="AU10" s="214"/>
      <c r="AV10" s="225"/>
    </row>
    <row r="11" spans="1:48" ht="13.5" thickBot="1">
      <c r="A11" s="279" t="s">
        <v>209</v>
      </c>
      <c r="B11" s="364" t="e">
        <f>#REF!</f>
        <v>#REF!</v>
      </c>
      <c r="D11" s="280" t="e">
        <f>#REF!</f>
        <v>#REF!</v>
      </c>
      <c r="E11" s="287" t="e">
        <f>#REF!</f>
        <v>#REF!</v>
      </c>
      <c r="F11" s="288" t="e">
        <f>#REF!</f>
        <v>#REF!</v>
      </c>
      <c r="G11" s="289" t="e">
        <f>#REF!</f>
        <v>#REF!</v>
      </c>
      <c r="H11" s="287" t="e">
        <f>#REF!</f>
        <v>#REF!</v>
      </c>
      <c r="I11" s="288" t="e">
        <f>#REF!</f>
        <v>#REF!</v>
      </c>
      <c r="J11" s="289" t="e">
        <f>#REF!</f>
        <v>#REF!</v>
      </c>
      <c r="K11" s="287" t="e">
        <f>#REF!</f>
        <v>#REF!</v>
      </c>
      <c r="L11" s="290" t="e">
        <f>#REF!</f>
        <v>#REF!</v>
      </c>
      <c r="M11" s="291" t="e">
        <f>#REF!</f>
        <v>#REF!</v>
      </c>
      <c r="N11" s="287" t="e">
        <f>#REF!</f>
        <v>#REF!</v>
      </c>
      <c r="O11" s="288" t="e">
        <f>#REF!</f>
        <v>#REF!</v>
      </c>
      <c r="P11" s="289" t="e">
        <f>#REF!</f>
        <v>#REF!</v>
      </c>
      <c r="Q11" s="287" t="e">
        <f>#REF!</f>
        <v>#REF!</v>
      </c>
      <c r="R11" s="290" t="e">
        <f>#REF!</f>
        <v>#REF!</v>
      </c>
      <c r="S11" s="291" t="e">
        <f>#REF!</f>
        <v>#REF!</v>
      </c>
      <c r="T11" s="287" t="e">
        <f>#REF!</f>
        <v>#REF!</v>
      </c>
      <c r="U11" s="288" t="e">
        <f>#REF!</f>
        <v>#REF!</v>
      </c>
      <c r="V11" s="289" t="e">
        <f>#REF!</f>
        <v>#REF!</v>
      </c>
      <c r="W11" s="287" t="e">
        <f>#REF!</f>
        <v>#REF!</v>
      </c>
      <c r="X11" s="290" t="e">
        <f>#REF!</f>
        <v>#REF!</v>
      </c>
      <c r="Y11" s="291" t="e">
        <f>#REF!</f>
        <v>#REF!</v>
      </c>
      <c r="Z11" s="287" t="e">
        <f>#REF!</f>
        <v>#REF!</v>
      </c>
      <c r="AA11" s="288" t="e">
        <f>#REF!</f>
        <v>#REF!</v>
      </c>
      <c r="AB11" s="289" t="e">
        <f>#REF!</f>
        <v>#REF!</v>
      </c>
      <c r="AC11" s="287" t="e">
        <f>#REF!</f>
        <v>#REF!</v>
      </c>
      <c r="AD11" s="290" t="e">
        <f>#REF!</f>
        <v>#REF!</v>
      </c>
      <c r="AE11" s="291" t="e">
        <f>#REF!</f>
        <v>#REF!</v>
      </c>
      <c r="AF11" s="287" t="e">
        <f>#REF!</f>
        <v>#REF!</v>
      </c>
      <c r="AG11" s="288" t="e">
        <f>#REF!</f>
        <v>#REF!</v>
      </c>
      <c r="AH11" s="289" t="e">
        <f>#REF!</f>
        <v>#REF!</v>
      </c>
      <c r="AI11" s="287" t="e">
        <f>#REF!</f>
        <v>#REF!</v>
      </c>
      <c r="AJ11" s="290" t="e">
        <f>#REF!</f>
        <v>#REF!</v>
      </c>
      <c r="AK11" s="291" t="e">
        <f>#REF!</f>
        <v>#REF!</v>
      </c>
      <c r="AL11" s="287" t="e">
        <f>#REF!</f>
        <v>#REF!</v>
      </c>
      <c r="AM11" s="292" t="e">
        <f>#REF!</f>
        <v>#REF!</v>
      </c>
      <c r="AN11" s="2"/>
      <c r="AO11" s="214"/>
      <c r="AP11" s="217"/>
      <c r="AQ11" s="71"/>
      <c r="AR11" s="214"/>
      <c r="AS11" s="220"/>
      <c r="AT11" s="223"/>
      <c r="AU11" s="214"/>
      <c r="AV11" s="225"/>
    </row>
    <row r="12" spans="1:48">
      <c r="A12" s="266" t="s">
        <v>210</v>
      </c>
      <c r="B12" s="365" t="e">
        <f>SUM(B13:B15)</f>
        <v>#REF!</v>
      </c>
      <c r="C12" s="2"/>
      <c r="D12" s="277" t="e">
        <f>SUM(D13:D15)</f>
        <v>#REF!</v>
      </c>
      <c r="E12" s="254" t="e">
        <f t="shared" ref="E12:AM12" si="2">SUM(E13:E15)</f>
        <v>#REF!</v>
      </c>
      <c r="F12" s="255" t="e">
        <f t="shared" si="2"/>
        <v>#REF!</v>
      </c>
      <c r="G12" s="256" t="e">
        <f t="shared" si="2"/>
        <v>#REF!</v>
      </c>
      <c r="H12" s="254" t="e">
        <f t="shared" si="2"/>
        <v>#REF!</v>
      </c>
      <c r="I12" s="255" t="e">
        <f t="shared" si="2"/>
        <v>#REF!</v>
      </c>
      <c r="J12" s="256" t="e">
        <f t="shared" si="2"/>
        <v>#REF!</v>
      </c>
      <c r="K12" s="254" t="e">
        <f t="shared" si="2"/>
        <v>#REF!</v>
      </c>
      <c r="L12" s="257" t="e">
        <f t="shared" si="2"/>
        <v>#REF!</v>
      </c>
      <c r="M12" s="253" t="e">
        <f t="shared" si="2"/>
        <v>#REF!</v>
      </c>
      <c r="N12" s="254" t="e">
        <f t="shared" si="2"/>
        <v>#REF!</v>
      </c>
      <c r="O12" s="255" t="e">
        <f t="shared" si="2"/>
        <v>#REF!</v>
      </c>
      <c r="P12" s="256" t="e">
        <f t="shared" si="2"/>
        <v>#REF!</v>
      </c>
      <c r="Q12" s="254" t="e">
        <f t="shared" si="2"/>
        <v>#REF!</v>
      </c>
      <c r="R12" s="257" t="e">
        <f t="shared" si="2"/>
        <v>#REF!</v>
      </c>
      <c r="S12" s="253" t="e">
        <f t="shared" si="2"/>
        <v>#REF!</v>
      </c>
      <c r="T12" s="254" t="e">
        <f t="shared" si="2"/>
        <v>#REF!</v>
      </c>
      <c r="U12" s="255" t="e">
        <f t="shared" si="2"/>
        <v>#REF!</v>
      </c>
      <c r="V12" s="256" t="e">
        <f t="shared" si="2"/>
        <v>#REF!</v>
      </c>
      <c r="W12" s="254" t="e">
        <f t="shared" si="2"/>
        <v>#REF!</v>
      </c>
      <c r="X12" s="257" t="e">
        <f t="shared" si="2"/>
        <v>#REF!</v>
      </c>
      <c r="Y12" s="253" t="e">
        <f t="shared" si="2"/>
        <v>#REF!</v>
      </c>
      <c r="Z12" s="254" t="e">
        <f t="shared" si="2"/>
        <v>#REF!</v>
      </c>
      <c r="AA12" s="255" t="e">
        <f t="shared" si="2"/>
        <v>#REF!</v>
      </c>
      <c r="AB12" s="256" t="e">
        <f t="shared" si="2"/>
        <v>#REF!</v>
      </c>
      <c r="AC12" s="254" t="e">
        <f t="shared" si="2"/>
        <v>#REF!</v>
      </c>
      <c r="AD12" s="257" t="e">
        <f t="shared" si="2"/>
        <v>#REF!</v>
      </c>
      <c r="AE12" s="253" t="e">
        <f t="shared" si="2"/>
        <v>#REF!</v>
      </c>
      <c r="AF12" s="254" t="e">
        <f t="shared" si="2"/>
        <v>#REF!</v>
      </c>
      <c r="AG12" s="255" t="e">
        <f t="shared" si="2"/>
        <v>#REF!</v>
      </c>
      <c r="AH12" s="256" t="e">
        <f t="shared" si="2"/>
        <v>#REF!</v>
      </c>
      <c r="AI12" s="254" t="e">
        <f t="shared" si="2"/>
        <v>#REF!</v>
      </c>
      <c r="AJ12" s="257" t="e">
        <f t="shared" si="2"/>
        <v>#REF!</v>
      </c>
      <c r="AK12" s="253" t="e">
        <f t="shared" si="2"/>
        <v>#REF!</v>
      </c>
      <c r="AL12" s="254" t="e">
        <f t="shared" si="2"/>
        <v>#REF!</v>
      </c>
      <c r="AM12" s="255" t="e">
        <f t="shared" si="2"/>
        <v>#REF!</v>
      </c>
      <c r="AN12" s="2"/>
      <c r="AO12" s="215"/>
      <c r="AP12" s="218"/>
      <c r="AQ12" s="71"/>
      <c r="AR12" s="215" t="e">
        <f>SUM(AR13:AR15)</f>
        <v>#REF!</v>
      </c>
      <c r="AS12" s="221" t="e">
        <f>AR12/B12</f>
        <v>#REF!</v>
      </c>
      <c r="AT12" s="224"/>
      <c r="AU12" s="215" t="e">
        <f>SUM(AU13:AU15)</f>
        <v>#REF!</v>
      </c>
      <c r="AV12" s="226" t="e">
        <f>AU12/B12</f>
        <v>#REF!</v>
      </c>
    </row>
    <row r="13" spans="1:48">
      <c r="A13" s="294" t="s">
        <v>211</v>
      </c>
      <c r="B13" s="362" t="e">
        <f>#REF!</f>
        <v>#REF!</v>
      </c>
      <c r="D13" s="276" t="e">
        <f>#REF!</f>
        <v>#REF!</v>
      </c>
      <c r="E13" s="228" t="e">
        <f>#REF!</f>
        <v>#REF!</v>
      </c>
      <c r="F13" s="229" t="e">
        <f>#REF!</f>
        <v>#REF!</v>
      </c>
      <c r="G13" s="234" t="e">
        <f>#REF!</f>
        <v>#REF!</v>
      </c>
      <c r="H13" s="228" t="e">
        <f>#REF!</f>
        <v>#REF!</v>
      </c>
      <c r="I13" s="229" t="e">
        <f>#REF!</f>
        <v>#REF!</v>
      </c>
      <c r="J13" s="234" t="e">
        <f>#REF!</f>
        <v>#REF!</v>
      </c>
      <c r="K13" s="228" t="e">
        <f>#REF!</f>
        <v>#REF!</v>
      </c>
      <c r="L13" s="233" t="e">
        <f>#REF!</f>
        <v>#REF!</v>
      </c>
      <c r="M13" s="232" t="e">
        <f>#REF!</f>
        <v>#REF!</v>
      </c>
      <c r="N13" s="228" t="e">
        <f>#REF!</f>
        <v>#REF!</v>
      </c>
      <c r="O13" s="229" t="e">
        <f>#REF!</f>
        <v>#REF!</v>
      </c>
      <c r="P13" s="234" t="e">
        <f>#REF!</f>
        <v>#REF!</v>
      </c>
      <c r="Q13" s="228" t="e">
        <f>#REF!</f>
        <v>#REF!</v>
      </c>
      <c r="R13" s="233" t="e">
        <f>#REF!</f>
        <v>#REF!</v>
      </c>
      <c r="S13" s="232" t="e">
        <f>#REF!</f>
        <v>#REF!</v>
      </c>
      <c r="T13" s="228" t="e">
        <f>#REF!</f>
        <v>#REF!</v>
      </c>
      <c r="U13" s="229" t="e">
        <f>#REF!</f>
        <v>#REF!</v>
      </c>
      <c r="V13" s="234" t="e">
        <f>#REF!</f>
        <v>#REF!</v>
      </c>
      <c r="W13" s="228" t="e">
        <f>#REF!</f>
        <v>#REF!</v>
      </c>
      <c r="X13" s="233" t="e">
        <f>#REF!</f>
        <v>#REF!</v>
      </c>
      <c r="Y13" s="232" t="e">
        <f>#REF!</f>
        <v>#REF!</v>
      </c>
      <c r="Z13" s="228" t="e">
        <f>#REF!</f>
        <v>#REF!</v>
      </c>
      <c r="AA13" s="229" t="e">
        <f>#REF!</f>
        <v>#REF!</v>
      </c>
      <c r="AB13" s="234" t="e">
        <f>#REF!</f>
        <v>#REF!</v>
      </c>
      <c r="AC13" s="228" t="e">
        <f>#REF!</f>
        <v>#REF!</v>
      </c>
      <c r="AD13" s="233" t="e">
        <f>#REF!</f>
        <v>#REF!</v>
      </c>
      <c r="AE13" s="232" t="e">
        <f>#REF!</f>
        <v>#REF!</v>
      </c>
      <c r="AF13" s="228" t="e">
        <f>#REF!</f>
        <v>#REF!</v>
      </c>
      <c r="AG13" s="229" t="e">
        <f>#REF!</f>
        <v>#REF!</v>
      </c>
      <c r="AH13" s="234" t="e">
        <f>#REF!</f>
        <v>#REF!</v>
      </c>
      <c r="AI13" s="228" t="e">
        <f>#REF!</f>
        <v>#REF!</v>
      </c>
      <c r="AJ13" s="233" t="e">
        <f>#REF!</f>
        <v>#REF!</v>
      </c>
      <c r="AK13" s="232" t="e">
        <f>#REF!</f>
        <v>#REF!</v>
      </c>
      <c r="AL13" s="228" t="e">
        <f>#REF!</f>
        <v>#REF!</v>
      </c>
      <c r="AM13" s="229" t="e">
        <f>#REF!</f>
        <v>#REF!</v>
      </c>
      <c r="AO13" s="214"/>
      <c r="AP13" s="217"/>
      <c r="AR13" s="214" t="e">
        <f t="shared" ref="AR13:AR15" si="3">SUM(D13:AM13)</f>
        <v>#REF!</v>
      </c>
      <c r="AS13" s="220" t="e">
        <f t="shared" ref="AS13:AS23" si="4">AR13/B13</f>
        <v>#REF!</v>
      </c>
      <c r="AT13" s="223"/>
      <c r="AU13" s="214" t="e">
        <f>AO13+AR13</f>
        <v>#REF!</v>
      </c>
      <c r="AV13" s="225" t="e">
        <f t="shared" ref="AV13:AV15" si="5">AU13/B13</f>
        <v>#REF!</v>
      </c>
    </row>
    <row r="14" spans="1:48">
      <c r="A14" s="294" t="s">
        <v>212</v>
      </c>
      <c r="B14" s="362" t="e">
        <f>#REF!</f>
        <v>#REF!</v>
      </c>
      <c r="D14" s="276" t="e">
        <f>#REF!</f>
        <v>#REF!</v>
      </c>
      <c r="E14" s="228" t="e">
        <f>#REF!</f>
        <v>#REF!</v>
      </c>
      <c r="F14" s="229" t="e">
        <f>#REF!</f>
        <v>#REF!</v>
      </c>
      <c r="G14" s="234" t="e">
        <f>#REF!</f>
        <v>#REF!</v>
      </c>
      <c r="H14" s="228" t="e">
        <f>#REF!</f>
        <v>#REF!</v>
      </c>
      <c r="I14" s="229" t="e">
        <f>#REF!</f>
        <v>#REF!</v>
      </c>
      <c r="J14" s="234" t="e">
        <f>#REF!</f>
        <v>#REF!</v>
      </c>
      <c r="K14" s="228" t="e">
        <f>#REF!</f>
        <v>#REF!</v>
      </c>
      <c r="L14" s="233" t="e">
        <f>#REF!</f>
        <v>#REF!</v>
      </c>
      <c r="M14" s="232" t="e">
        <f>#REF!</f>
        <v>#REF!</v>
      </c>
      <c r="N14" s="228" t="e">
        <f>#REF!</f>
        <v>#REF!</v>
      </c>
      <c r="O14" s="229" t="e">
        <f>#REF!</f>
        <v>#REF!</v>
      </c>
      <c r="P14" s="234" t="e">
        <f>#REF!</f>
        <v>#REF!</v>
      </c>
      <c r="Q14" s="228" t="e">
        <f>#REF!</f>
        <v>#REF!</v>
      </c>
      <c r="R14" s="233" t="e">
        <f>#REF!</f>
        <v>#REF!</v>
      </c>
      <c r="S14" s="232" t="e">
        <f>#REF!</f>
        <v>#REF!</v>
      </c>
      <c r="T14" s="228" t="e">
        <f>#REF!</f>
        <v>#REF!</v>
      </c>
      <c r="U14" s="229" t="e">
        <f>#REF!</f>
        <v>#REF!</v>
      </c>
      <c r="V14" s="234" t="e">
        <f>#REF!</f>
        <v>#REF!</v>
      </c>
      <c r="W14" s="228" t="e">
        <f>#REF!</f>
        <v>#REF!</v>
      </c>
      <c r="X14" s="233" t="e">
        <f>#REF!</f>
        <v>#REF!</v>
      </c>
      <c r="Y14" s="232" t="e">
        <f>#REF!</f>
        <v>#REF!</v>
      </c>
      <c r="Z14" s="228" t="e">
        <f>#REF!</f>
        <v>#REF!</v>
      </c>
      <c r="AA14" s="229" t="e">
        <f>#REF!</f>
        <v>#REF!</v>
      </c>
      <c r="AB14" s="234" t="e">
        <f>#REF!</f>
        <v>#REF!</v>
      </c>
      <c r="AC14" s="228" t="e">
        <f>#REF!</f>
        <v>#REF!</v>
      </c>
      <c r="AD14" s="233" t="e">
        <f>#REF!</f>
        <v>#REF!</v>
      </c>
      <c r="AE14" s="232" t="e">
        <f>#REF!</f>
        <v>#REF!</v>
      </c>
      <c r="AF14" s="228" t="e">
        <f>#REF!</f>
        <v>#REF!</v>
      </c>
      <c r="AG14" s="229" t="e">
        <f>#REF!</f>
        <v>#REF!</v>
      </c>
      <c r="AH14" s="234" t="e">
        <f>#REF!</f>
        <v>#REF!</v>
      </c>
      <c r="AI14" s="228" t="e">
        <f>#REF!</f>
        <v>#REF!</v>
      </c>
      <c r="AJ14" s="233" t="e">
        <f>#REF!</f>
        <v>#REF!</v>
      </c>
      <c r="AK14" s="232" t="e">
        <f>#REF!</f>
        <v>#REF!</v>
      </c>
      <c r="AL14" s="228" t="e">
        <f>#REF!</f>
        <v>#REF!</v>
      </c>
      <c r="AM14" s="229" t="e">
        <f>#REF!</f>
        <v>#REF!</v>
      </c>
      <c r="AO14" s="214"/>
      <c r="AP14" s="217"/>
      <c r="AR14" s="214" t="e">
        <f t="shared" si="3"/>
        <v>#REF!</v>
      </c>
      <c r="AS14" s="220" t="e">
        <f t="shared" si="4"/>
        <v>#REF!</v>
      </c>
      <c r="AT14" s="223"/>
      <c r="AU14" s="214" t="e">
        <f>AO14+AR14</f>
        <v>#REF!</v>
      </c>
      <c r="AV14" s="225" t="e">
        <f t="shared" si="5"/>
        <v>#REF!</v>
      </c>
    </row>
    <row r="15" spans="1:48" ht="13.5" thickBot="1">
      <c r="A15" s="295" t="s">
        <v>213</v>
      </c>
      <c r="B15" s="364" t="e">
        <f>#REF!</f>
        <v>#REF!</v>
      </c>
      <c r="D15" s="276" t="e">
        <f>#REF!</f>
        <v>#REF!</v>
      </c>
      <c r="E15" s="236" t="e">
        <f>#REF!</f>
        <v>#REF!</v>
      </c>
      <c r="F15" s="230" t="e">
        <f>#REF!</f>
        <v>#REF!</v>
      </c>
      <c r="G15" s="238" t="e">
        <f>#REF!</f>
        <v>#REF!</v>
      </c>
      <c r="H15" s="236" t="e">
        <f>#REF!</f>
        <v>#REF!</v>
      </c>
      <c r="I15" s="230" t="e">
        <f>#REF!</f>
        <v>#REF!</v>
      </c>
      <c r="J15" s="238" t="e">
        <f>#REF!</f>
        <v>#REF!</v>
      </c>
      <c r="K15" s="236" t="e">
        <f>#REF!</f>
        <v>#REF!</v>
      </c>
      <c r="L15" s="237" t="e">
        <f>#REF!</f>
        <v>#REF!</v>
      </c>
      <c r="M15" s="235" t="e">
        <f>#REF!</f>
        <v>#REF!</v>
      </c>
      <c r="N15" s="236" t="e">
        <f>#REF!</f>
        <v>#REF!</v>
      </c>
      <c r="O15" s="230" t="e">
        <f>#REF!</f>
        <v>#REF!</v>
      </c>
      <c r="P15" s="238" t="e">
        <f>#REF!</f>
        <v>#REF!</v>
      </c>
      <c r="Q15" s="236" t="e">
        <f>#REF!</f>
        <v>#REF!</v>
      </c>
      <c r="R15" s="237" t="e">
        <f>#REF!</f>
        <v>#REF!</v>
      </c>
      <c r="S15" s="235" t="e">
        <f>#REF!</f>
        <v>#REF!</v>
      </c>
      <c r="T15" s="236" t="e">
        <f>#REF!</f>
        <v>#REF!</v>
      </c>
      <c r="U15" s="230" t="e">
        <f>#REF!</f>
        <v>#REF!</v>
      </c>
      <c r="V15" s="238" t="e">
        <f>#REF!</f>
        <v>#REF!</v>
      </c>
      <c r="W15" s="236" t="e">
        <f>#REF!</f>
        <v>#REF!</v>
      </c>
      <c r="X15" s="237" t="e">
        <f>#REF!</f>
        <v>#REF!</v>
      </c>
      <c r="Y15" s="235" t="e">
        <f>#REF!</f>
        <v>#REF!</v>
      </c>
      <c r="Z15" s="236" t="e">
        <f>#REF!</f>
        <v>#REF!</v>
      </c>
      <c r="AA15" s="230" t="e">
        <f>#REF!</f>
        <v>#REF!</v>
      </c>
      <c r="AB15" s="238" t="e">
        <f>#REF!</f>
        <v>#REF!</v>
      </c>
      <c r="AC15" s="236" t="e">
        <f>#REF!</f>
        <v>#REF!</v>
      </c>
      <c r="AD15" s="237" t="e">
        <f>#REF!</f>
        <v>#REF!</v>
      </c>
      <c r="AE15" s="235" t="e">
        <f>#REF!</f>
        <v>#REF!</v>
      </c>
      <c r="AF15" s="236" t="e">
        <f>#REF!</f>
        <v>#REF!</v>
      </c>
      <c r="AG15" s="230" t="e">
        <f>#REF!</f>
        <v>#REF!</v>
      </c>
      <c r="AH15" s="238" t="e">
        <f>#REF!</f>
        <v>#REF!</v>
      </c>
      <c r="AI15" s="236" t="e">
        <f>#REF!</f>
        <v>#REF!</v>
      </c>
      <c r="AJ15" s="237" t="e">
        <f>#REF!</f>
        <v>#REF!</v>
      </c>
      <c r="AK15" s="235" t="e">
        <f>#REF!</f>
        <v>#REF!</v>
      </c>
      <c r="AL15" s="236" t="e">
        <f>#REF!</f>
        <v>#REF!</v>
      </c>
      <c r="AM15" s="230" t="e">
        <f>#REF!</f>
        <v>#REF!</v>
      </c>
      <c r="AN15" s="2"/>
      <c r="AO15" s="214"/>
      <c r="AP15" s="217"/>
      <c r="AQ15" s="71"/>
      <c r="AR15" s="214" t="e">
        <f t="shared" si="3"/>
        <v>#REF!</v>
      </c>
      <c r="AS15" s="220" t="e">
        <f t="shared" si="4"/>
        <v>#REF!</v>
      </c>
      <c r="AT15" s="223"/>
      <c r="AU15" s="214" t="e">
        <f>AO15+AR15</f>
        <v>#REF!</v>
      </c>
      <c r="AV15" s="225" t="e">
        <f t="shared" si="5"/>
        <v>#REF!</v>
      </c>
    </row>
    <row r="16" spans="1:48">
      <c r="A16" s="296" t="s">
        <v>214</v>
      </c>
      <c r="B16" s="365" t="e">
        <f>SUM(B17:B17)</f>
        <v>#REF!</v>
      </c>
      <c r="C16" s="2"/>
      <c r="D16" s="275" t="e">
        <f>SUM(D17:D17)</f>
        <v>#REF!</v>
      </c>
      <c r="E16" s="254" t="e">
        <f t="shared" ref="E16:AM16" si="6">SUM(E17:E17)</f>
        <v>#REF!</v>
      </c>
      <c r="F16" s="255" t="e">
        <f t="shared" si="6"/>
        <v>#REF!</v>
      </c>
      <c r="G16" s="256" t="e">
        <f t="shared" si="6"/>
        <v>#REF!</v>
      </c>
      <c r="H16" s="254" t="e">
        <f t="shared" si="6"/>
        <v>#REF!</v>
      </c>
      <c r="I16" s="255" t="e">
        <f t="shared" si="6"/>
        <v>#REF!</v>
      </c>
      <c r="J16" s="256" t="e">
        <f t="shared" si="6"/>
        <v>#REF!</v>
      </c>
      <c r="K16" s="254" t="e">
        <f t="shared" si="6"/>
        <v>#REF!</v>
      </c>
      <c r="L16" s="257" t="e">
        <f t="shared" si="6"/>
        <v>#REF!</v>
      </c>
      <c r="M16" s="253" t="e">
        <f t="shared" si="6"/>
        <v>#REF!</v>
      </c>
      <c r="N16" s="254" t="e">
        <f t="shared" si="6"/>
        <v>#REF!</v>
      </c>
      <c r="O16" s="255" t="e">
        <f t="shared" si="6"/>
        <v>#REF!</v>
      </c>
      <c r="P16" s="256" t="e">
        <f t="shared" si="6"/>
        <v>#REF!</v>
      </c>
      <c r="Q16" s="254" t="e">
        <f t="shared" si="6"/>
        <v>#REF!</v>
      </c>
      <c r="R16" s="257" t="e">
        <f t="shared" si="6"/>
        <v>#REF!</v>
      </c>
      <c r="S16" s="253" t="e">
        <f t="shared" si="6"/>
        <v>#REF!</v>
      </c>
      <c r="T16" s="254" t="e">
        <f t="shared" si="6"/>
        <v>#REF!</v>
      </c>
      <c r="U16" s="255" t="e">
        <f t="shared" si="6"/>
        <v>#REF!</v>
      </c>
      <c r="V16" s="256" t="e">
        <f t="shared" si="6"/>
        <v>#REF!</v>
      </c>
      <c r="W16" s="254" t="e">
        <f t="shared" si="6"/>
        <v>#REF!</v>
      </c>
      <c r="X16" s="257" t="e">
        <f t="shared" si="6"/>
        <v>#REF!</v>
      </c>
      <c r="Y16" s="253" t="e">
        <f t="shared" si="6"/>
        <v>#REF!</v>
      </c>
      <c r="Z16" s="254" t="e">
        <f t="shared" si="6"/>
        <v>#REF!</v>
      </c>
      <c r="AA16" s="255" t="e">
        <f t="shared" si="6"/>
        <v>#REF!</v>
      </c>
      <c r="AB16" s="256" t="e">
        <f t="shared" si="6"/>
        <v>#REF!</v>
      </c>
      <c r="AC16" s="254" t="e">
        <f t="shared" si="6"/>
        <v>#REF!</v>
      </c>
      <c r="AD16" s="257" t="e">
        <f t="shared" si="6"/>
        <v>#REF!</v>
      </c>
      <c r="AE16" s="253" t="e">
        <f t="shared" si="6"/>
        <v>#REF!</v>
      </c>
      <c r="AF16" s="254" t="e">
        <f t="shared" si="6"/>
        <v>#REF!</v>
      </c>
      <c r="AG16" s="255" t="e">
        <f t="shared" si="6"/>
        <v>#REF!</v>
      </c>
      <c r="AH16" s="256" t="e">
        <f t="shared" si="6"/>
        <v>#REF!</v>
      </c>
      <c r="AI16" s="254" t="e">
        <f t="shared" si="6"/>
        <v>#REF!</v>
      </c>
      <c r="AJ16" s="257" t="e">
        <f t="shared" si="6"/>
        <v>#REF!</v>
      </c>
      <c r="AK16" s="253" t="e">
        <f t="shared" si="6"/>
        <v>#REF!</v>
      </c>
      <c r="AL16" s="254" t="e">
        <f t="shared" si="6"/>
        <v>#REF!</v>
      </c>
      <c r="AM16" s="255" t="e">
        <f t="shared" si="6"/>
        <v>#REF!</v>
      </c>
      <c r="AN16" s="2"/>
      <c r="AO16" s="215"/>
      <c r="AP16" s="218"/>
      <c r="AQ16" s="71"/>
      <c r="AR16" s="215" t="e">
        <f>SUM(AR17:AR17)</f>
        <v>#REF!</v>
      </c>
      <c r="AS16" s="221" t="e">
        <f>AR16/B16</f>
        <v>#REF!</v>
      </c>
      <c r="AT16" s="224"/>
      <c r="AU16" s="215" t="e">
        <f>SUM(AU17:AU17)</f>
        <v>#REF!</v>
      </c>
      <c r="AV16" s="226" t="e">
        <f>AU16/B16</f>
        <v>#REF!</v>
      </c>
    </row>
    <row r="17" spans="1:49" ht="13.5" thickBot="1">
      <c r="A17" s="297" t="s">
        <v>215</v>
      </c>
      <c r="B17" s="366" t="e">
        <f>#REF!</f>
        <v>#REF!</v>
      </c>
      <c r="D17" s="276" t="e">
        <f>#REF!</f>
        <v>#REF!</v>
      </c>
      <c r="E17" s="228" t="e">
        <f>#REF!</f>
        <v>#REF!</v>
      </c>
      <c r="F17" s="229" t="e">
        <f>#REF!</f>
        <v>#REF!</v>
      </c>
      <c r="G17" s="234" t="e">
        <f>#REF!</f>
        <v>#REF!</v>
      </c>
      <c r="H17" s="228" t="e">
        <f>#REF!</f>
        <v>#REF!</v>
      </c>
      <c r="I17" s="229" t="e">
        <f>#REF!</f>
        <v>#REF!</v>
      </c>
      <c r="J17" s="234" t="e">
        <f>#REF!</f>
        <v>#REF!</v>
      </c>
      <c r="K17" s="228" t="e">
        <f>#REF!</f>
        <v>#REF!</v>
      </c>
      <c r="L17" s="233" t="e">
        <f>#REF!</f>
        <v>#REF!</v>
      </c>
      <c r="M17" s="232" t="e">
        <f>#REF!</f>
        <v>#REF!</v>
      </c>
      <c r="N17" s="228" t="e">
        <f>#REF!</f>
        <v>#REF!</v>
      </c>
      <c r="O17" s="229" t="e">
        <f>#REF!</f>
        <v>#REF!</v>
      </c>
      <c r="P17" s="234" t="e">
        <f>#REF!</f>
        <v>#REF!</v>
      </c>
      <c r="Q17" s="228" t="e">
        <f>#REF!</f>
        <v>#REF!</v>
      </c>
      <c r="R17" s="233" t="e">
        <f>#REF!</f>
        <v>#REF!</v>
      </c>
      <c r="S17" s="232" t="e">
        <f>#REF!</f>
        <v>#REF!</v>
      </c>
      <c r="T17" s="228" t="e">
        <f>#REF!</f>
        <v>#REF!</v>
      </c>
      <c r="U17" s="229" t="e">
        <f>#REF!</f>
        <v>#REF!</v>
      </c>
      <c r="V17" s="234" t="e">
        <f>#REF!</f>
        <v>#REF!</v>
      </c>
      <c r="W17" s="228" t="e">
        <f>#REF!</f>
        <v>#REF!</v>
      </c>
      <c r="X17" s="233" t="e">
        <f>#REF!</f>
        <v>#REF!</v>
      </c>
      <c r="Y17" s="232" t="e">
        <f>#REF!</f>
        <v>#REF!</v>
      </c>
      <c r="Z17" s="228" t="e">
        <f>#REF!</f>
        <v>#REF!</v>
      </c>
      <c r="AA17" s="229" t="e">
        <f>#REF!</f>
        <v>#REF!</v>
      </c>
      <c r="AB17" s="234" t="e">
        <f>#REF!</f>
        <v>#REF!</v>
      </c>
      <c r="AC17" s="228" t="e">
        <f>#REF!</f>
        <v>#REF!</v>
      </c>
      <c r="AD17" s="233" t="e">
        <f>#REF!</f>
        <v>#REF!</v>
      </c>
      <c r="AE17" s="232" t="e">
        <f>#REF!</f>
        <v>#REF!</v>
      </c>
      <c r="AF17" s="228" t="e">
        <f>#REF!</f>
        <v>#REF!</v>
      </c>
      <c r="AG17" s="229" t="e">
        <f>#REF!</f>
        <v>#REF!</v>
      </c>
      <c r="AH17" s="234" t="e">
        <f>#REF!</f>
        <v>#REF!</v>
      </c>
      <c r="AI17" s="228" t="e">
        <f>#REF!</f>
        <v>#REF!</v>
      </c>
      <c r="AJ17" s="233" t="e">
        <f>#REF!</f>
        <v>#REF!</v>
      </c>
      <c r="AK17" s="232" t="e">
        <f>#REF!</f>
        <v>#REF!</v>
      </c>
      <c r="AL17" s="228" t="e">
        <f>#REF!</f>
        <v>#REF!</v>
      </c>
      <c r="AM17" s="229" t="e">
        <f>#REF!</f>
        <v>#REF!</v>
      </c>
      <c r="AO17" s="214"/>
      <c r="AP17" s="217"/>
      <c r="AR17" s="214" t="e">
        <f t="shared" ref="AR17" si="7">SUM(D17:AM17)</f>
        <v>#REF!</v>
      </c>
      <c r="AS17" s="220" t="e">
        <f t="shared" si="4"/>
        <v>#REF!</v>
      </c>
      <c r="AT17" s="223"/>
      <c r="AU17" s="214" t="e">
        <f>AO17+AR17</f>
        <v>#REF!</v>
      </c>
      <c r="AV17" s="225" t="e">
        <f t="shared" ref="AV17" si="8">AU17/B17</f>
        <v>#REF!</v>
      </c>
    </row>
    <row r="18" spans="1:49">
      <c r="A18" s="296" t="s">
        <v>216</v>
      </c>
      <c r="B18" s="365" t="e">
        <f>B19</f>
        <v>#REF!</v>
      </c>
      <c r="C18" s="2"/>
      <c r="D18" s="275" t="e">
        <f>D19</f>
        <v>#REF!</v>
      </c>
      <c r="E18" s="254" t="e">
        <f t="shared" ref="E18:AM18" si="9">E19</f>
        <v>#REF!</v>
      </c>
      <c r="F18" s="255" t="e">
        <f t="shared" si="9"/>
        <v>#REF!</v>
      </c>
      <c r="G18" s="256" t="e">
        <f t="shared" si="9"/>
        <v>#REF!</v>
      </c>
      <c r="H18" s="254" t="e">
        <f t="shared" si="9"/>
        <v>#REF!</v>
      </c>
      <c r="I18" s="255" t="e">
        <f t="shared" si="9"/>
        <v>#REF!</v>
      </c>
      <c r="J18" s="256" t="e">
        <f t="shared" si="9"/>
        <v>#REF!</v>
      </c>
      <c r="K18" s="254" t="e">
        <f t="shared" si="9"/>
        <v>#REF!</v>
      </c>
      <c r="L18" s="257" t="e">
        <f t="shared" si="9"/>
        <v>#REF!</v>
      </c>
      <c r="M18" s="253" t="e">
        <f t="shared" si="9"/>
        <v>#REF!</v>
      </c>
      <c r="N18" s="254" t="e">
        <f t="shared" si="9"/>
        <v>#REF!</v>
      </c>
      <c r="O18" s="255" t="e">
        <f t="shared" si="9"/>
        <v>#REF!</v>
      </c>
      <c r="P18" s="256" t="e">
        <f t="shared" si="9"/>
        <v>#REF!</v>
      </c>
      <c r="Q18" s="254" t="e">
        <f t="shared" si="9"/>
        <v>#REF!</v>
      </c>
      <c r="R18" s="257" t="e">
        <f t="shared" si="9"/>
        <v>#REF!</v>
      </c>
      <c r="S18" s="253" t="e">
        <f t="shared" si="9"/>
        <v>#REF!</v>
      </c>
      <c r="T18" s="254" t="e">
        <f t="shared" si="9"/>
        <v>#REF!</v>
      </c>
      <c r="U18" s="255" t="e">
        <f t="shared" si="9"/>
        <v>#REF!</v>
      </c>
      <c r="V18" s="256" t="e">
        <f t="shared" si="9"/>
        <v>#REF!</v>
      </c>
      <c r="W18" s="254" t="e">
        <f t="shared" si="9"/>
        <v>#REF!</v>
      </c>
      <c r="X18" s="257" t="e">
        <f t="shared" si="9"/>
        <v>#REF!</v>
      </c>
      <c r="Y18" s="253" t="e">
        <f t="shared" si="9"/>
        <v>#REF!</v>
      </c>
      <c r="Z18" s="254" t="e">
        <f t="shared" si="9"/>
        <v>#REF!</v>
      </c>
      <c r="AA18" s="255" t="e">
        <f t="shared" si="9"/>
        <v>#REF!</v>
      </c>
      <c r="AB18" s="256" t="e">
        <f t="shared" si="9"/>
        <v>#REF!</v>
      </c>
      <c r="AC18" s="254" t="e">
        <f t="shared" si="9"/>
        <v>#REF!</v>
      </c>
      <c r="AD18" s="257" t="e">
        <f t="shared" si="9"/>
        <v>#REF!</v>
      </c>
      <c r="AE18" s="253" t="e">
        <f t="shared" si="9"/>
        <v>#REF!</v>
      </c>
      <c r="AF18" s="254" t="e">
        <f t="shared" si="9"/>
        <v>#REF!</v>
      </c>
      <c r="AG18" s="255" t="e">
        <f t="shared" si="9"/>
        <v>#REF!</v>
      </c>
      <c r="AH18" s="256" t="e">
        <f t="shared" si="9"/>
        <v>#REF!</v>
      </c>
      <c r="AI18" s="254" t="e">
        <f t="shared" si="9"/>
        <v>#REF!</v>
      </c>
      <c r="AJ18" s="257" t="e">
        <f t="shared" si="9"/>
        <v>#REF!</v>
      </c>
      <c r="AK18" s="253" t="e">
        <f t="shared" si="9"/>
        <v>#REF!</v>
      </c>
      <c r="AL18" s="254" t="e">
        <f t="shared" si="9"/>
        <v>#REF!</v>
      </c>
      <c r="AM18" s="255" t="e">
        <f t="shared" si="9"/>
        <v>#REF!</v>
      </c>
      <c r="AN18" s="2"/>
      <c r="AO18" s="215"/>
      <c r="AP18" s="218"/>
      <c r="AQ18" s="71"/>
      <c r="AR18" s="215" t="e">
        <f>AR19</f>
        <v>#REF!</v>
      </c>
      <c r="AS18" s="221" t="e">
        <f>AR18/B18</f>
        <v>#REF!</v>
      </c>
      <c r="AT18" s="224"/>
      <c r="AU18" s="215" t="e">
        <f>AU19</f>
        <v>#REF!</v>
      </c>
      <c r="AV18" s="226" t="e">
        <f>AU18/B18</f>
        <v>#REF!</v>
      </c>
    </row>
    <row r="19" spans="1:49" ht="13.5" thickBot="1">
      <c r="A19" s="295" t="s">
        <v>217</v>
      </c>
      <c r="B19" s="364" t="e">
        <f>#REF!</f>
        <v>#REF!</v>
      </c>
      <c r="D19" s="276" t="e">
        <f>#REF!</f>
        <v>#REF!</v>
      </c>
      <c r="E19" s="239" t="e">
        <f>#REF!</f>
        <v>#REF!</v>
      </c>
      <c r="F19" s="231" t="e">
        <f>#REF!</f>
        <v>#REF!</v>
      </c>
      <c r="G19" s="242" t="e">
        <f>#REF!</f>
        <v>#REF!</v>
      </c>
      <c r="H19" s="239" t="e">
        <f>#REF!</f>
        <v>#REF!</v>
      </c>
      <c r="I19" s="231" t="e">
        <f>#REF!</f>
        <v>#REF!</v>
      </c>
      <c r="J19" s="242" t="e">
        <f>#REF!</f>
        <v>#REF!</v>
      </c>
      <c r="K19" s="239" t="e">
        <f>#REF!</f>
        <v>#REF!</v>
      </c>
      <c r="L19" s="240" t="e">
        <f>#REF!</f>
        <v>#REF!</v>
      </c>
      <c r="M19" s="241" t="e">
        <f>#REF!</f>
        <v>#REF!</v>
      </c>
      <c r="N19" s="239" t="e">
        <f>#REF!</f>
        <v>#REF!</v>
      </c>
      <c r="O19" s="231" t="e">
        <f>#REF!</f>
        <v>#REF!</v>
      </c>
      <c r="P19" s="242" t="e">
        <f>#REF!</f>
        <v>#REF!</v>
      </c>
      <c r="Q19" s="239" t="e">
        <f>#REF!</f>
        <v>#REF!</v>
      </c>
      <c r="R19" s="240" t="e">
        <f>#REF!</f>
        <v>#REF!</v>
      </c>
      <c r="S19" s="241" t="e">
        <f>#REF!</f>
        <v>#REF!</v>
      </c>
      <c r="T19" s="239" t="e">
        <f>#REF!</f>
        <v>#REF!</v>
      </c>
      <c r="U19" s="231" t="e">
        <f>#REF!</f>
        <v>#REF!</v>
      </c>
      <c r="V19" s="242" t="e">
        <f>#REF!</f>
        <v>#REF!</v>
      </c>
      <c r="W19" s="239" t="e">
        <f>#REF!</f>
        <v>#REF!</v>
      </c>
      <c r="X19" s="240" t="e">
        <f>#REF!</f>
        <v>#REF!</v>
      </c>
      <c r="Y19" s="241" t="e">
        <f>#REF!</f>
        <v>#REF!</v>
      </c>
      <c r="Z19" s="239" t="e">
        <f>#REF!</f>
        <v>#REF!</v>
      </c>
      <c r="AA19" s="231" t="e">
        <f>#REF!</f>
        <v>#REF!</v>
      </c>
      <c r="AB19" s="242" t="e">
        <f>#REF!</f>
        <v>#REF!</v>
      </c>
      <c r="AC19" s="239" t="e">
        <f>#REF!</f>
        <v>#REF!</v>
      </c>
      <c r="AD19" s="240" t="e">
        <f>#REF!</f>
        <v>#REF!</v>
      </c>
      <c r="AE19" s="241" t="e">
        <f>#REF!</f>
        <v>#REF!</v>
      </c>
      <c r="AF19" s="239" t="e">
        <f>#REF!</f>
        <v>#REF!</v>
      </c>
      <c r="AG19" s="231" t="e">
        <f>#REF!</f>
        <v>#REF!</v>
      </c>
      <c r="AH19" s="242" t="e">
        <f>#REF!</f>
        <v>#REF!</v>
      </c>
      <c r="AI19" s="239" t="e">
        <f>#REF!</f>
        <v>#REF!</v>
      </c>
      <c r="AJ19" s="240" t="e">
        <f>#REF!</f>
        <v>#REF!</v>
      </c>
      <c r="AK19" s="241" t="e">
        <f>#REF!</f>
        <v>#REF!</v>
      </c>
      <c r="AL19" s="239" t="e">
        <f>#REF!</f>
        <v>#REF!</v>
      </c>
      <c r="AM19" s="231" t="e">
        <f>#REF!</f>
        <v>#REF!</v>
      </c>
      <c r="AN19" s="2"/>
      <c r="AO19" s="214"/>
      <c r="AP19" s="217"/>
      <c r="AQ19" s="71"/>
      <c r="AR19" s="214" t="e">
        <f>SUM(D19:AM19)</f>
        <v>#REF!</v>
      </c>
      <c r="AS19" s="220" t="e">
        <f t="shared" si="4"/>
        <v>#REF!</v>
      </c>
      <c r="AT19" s="223"/>
      <c r="AU19" s="214" t="e">
        <f>AO19+AR19</f>
        <v>#REF!</v>
      </c>
      <c r="AV19" s="225" t="e">
        <f t="shared" ref="AV19" si="10">AU19/B19</f>
        <v>#REF!</v>
      </c>
    </row>
    <row r="20" spans="1:49">
      <c r="A20" s="293" t="s">
        <v>218</v>
      </c>
      <c r="B20" s="367" t="e">
        <f>B21</f>
        <v>#REF!</v>
      </c>
      <c r="C20" s="2"/>
      <c r="D20" s="275" t="e">
        <f>D21</f>
        <v>#REF!</v>
      </c>
      <c r="E20" s="249" t="e">
        <f t="shared" ref="E20:AM20" si="11">E21</f>
        <v>#REF!</v>
      </c>
      <c r="F20" s="250" t="e">
        <f t="shared" si="11"/>
        <v>#REF!</v>
      </c>
      <c r="G20" s="251" t="e">
        <f t="shared" si="11"/>
        <v>#REF!</v>
      </c>
      <c r="H20" s="249" t="e">
        <f t="shared" si="11"/>
        <v>#REF!</v>
      </c>
      <c r="I20" s="250" t="e">
        <f t="shared" si="11"/>
        <v>#REF!</v>
      </c>
      <c r="J20" s="251" t="e">
        <f t="shared" si="11"/>
        <v>#REF!</v>
      </c>
      <c r="K20" s="249" t="e">
        <f t="shared" si="11"/>
        <v>#REF!</v>
      </c>
      <c r="L20" s="252" t="e">
        <f t="shared" si="11"/>
        <v>#REF!</v>
      </c>
      <c r="M20" s="248" t="e">
        <f t="shared" si="11"/>
        <v>#REF!</v>
      </c>
      <c r="N20" s="249" t="e">
        <f t="shared" si="11"/>
        <v>#REF!</v>
      </c>
      <c r="O20" s="250" t="e">
        <f t="shared" si="11"/>
        <v>#REF!</v>
      </c>
      <c r="P20" s="251" t="e">
        <f t="shared" si="11"/>
        <v>#REF!</v>
      </c>
      <c r="Q20" s="249" t="e">
        <f t="shared" si="11"/>
        <v>#REF!</v>
      </c>
      <c r="R20" s="252" t="e">
        <f t="shared" si="11"/>
        <v>#REF!</v>
      </c>
      <c r="S20" s="248" t="e">
        <f t="shared" si="11"/>
        <v>#REF!</v>
      </c>
      <c r="T20" s="249" t="e">
        <f t="shared" si="11"/>
        <v>#REF!</v>
      </c>
      <c r="U20" s="250" t="e">
        <f t="shared" si="11"/>
        <v>#REF!</v>
      </c>
      <c r="V20" s="251" t="e">
        <f t="shared" si="11"/>
        <v>#REF!</v>
      </c>
      <c r="W20" s="249" t="e">
        <f t="shared" si="11"/>
        <v>#REF!</v>
      </c>
      <c r="X20" s="252" t="e">
        <f t="shared" si="11"/>
        <v>#REF!</v>
      </c>
      <c r="Y20" s="248" t="e">
        <f t="shared" si="11"/>
        <v>#REF!</v>
      </c>
      <c r="Z20" s="249" t="e">
        <f t="shared" si="11"/>
        <v>#REF!</v>
      </c>
      <c r="AA20" s="250" t="e">
        <f t="shared" si="11"/>
        <v>#REF!</v>
      </c>
      <c r="AB20" s="251" t="e">
        <f t="shared" si="11"/>
        <v>#REF!</v>
      </c>
      <c r="AC20" s="249" t="e">
        <f t="shared" si="11"/>
        <v>#REF!</v>
      </c>
      <c r="AD20" s="252" t="e">
        <f t="shared" si="11"/>
        <v>#REF!</v>
      </c>
      <c r="AE20" s="248" t="e">
        <f t="shared" si="11"/>
        <v>#REF!</v>
      </c>
      <c r="AF20" s="249" t="e">
        <f t="shared" si="11"/>
        <v>#REF!</v>
      </c>
      <c r="AG20" s="250" t="e">
        <f t="shared" si="11"/>
        <v>#REF!</v>
      </c>
      <c r="AH20" s="251" t="e">
        <f t="shared" si="11"/>
        <v>#REF!</v>
      </c>
      <c r="AI20" s="249" t="e">
        <f t="shared" si="11"/>
        <v>#REF!</v>
      </c>
      <c r="AJ20" s="252" t="e">
        <f t="shared" si="11"/>
        <v>#REF!</v>
      </c>
      <c r="AK20" s="248" t="e">
        <f t="shared" si="11"/>
        <v>#REF!</v>
      </c>
      <c r="AL20" s="249" t="e">
        <f t="shared" si="11"/>
        <v>#REF!</v>
      </c>
      <c r="AM20" s="250" t="e">
        <f t="shared" si="11"/>
        <v>#REF!</v>
      </c>
      <c r="AN20" s="2"/>
      <c r="AO20" s="215"/>
      <c r="AP20" s="218"/>
      <c r="AQ20" s="71"/>
      <c r="AR20" s="215" t="e">
        <f>AR21</f>
        <v>#REF!</v>
      </c>
      <c r="AS20" s="221" t="e">
        <f>AR20/B20</f>
        <v>#REF!</v>
      </c>
      <c r="AT20" s="224"/>
      <c r="AU20" s="215" t="e">
        <f>AU21</f>
        <v>#REF!</v>
      </c>
      <c r="AV20" s="226" t="e">
        <f>AU20/B20</f>
        <v>#REF!</v>
      </c>
    </row>
    <row r="21" spans="1:49" ht="13.5" thickBot="1">
      <c r="A21" s="270" t="s">
        <v>219</v>
      </c>
      <c r="B21" s="362" t="e">
        <f>#REF!</f>
        <v>#REF!</v>
      </c>
      <c r="D21" s="276" t="e">
        <f>#REF!</f>
        <v>#REF!</v>
      </c>
      <c r="E21" s="236" t="e">
        <f>#REF!</f>
        <v>#REF!</v>
      </c>
      <c r="F21" s="230" t="e">
        <f>#REF!</f>
        <v>#REF!</v>
      </c>
      <c r="G21" s="238" t="e">
        <f>#REF!</f>
        <v>#REF!</v>
      </c>
      <c r="H21" s="236" t="e">
        <f>#REF!</f>
        <v>#REF!</v>
      </c>
      <c r="I21" s="230" t="e">
        <f>#REF!</f>
        <v>#REF!</v>
      </c>
      <c r="J21" s="238" t="e">
        <f>#REF!</f>
        <v>#REF!</v>
      </c>
      <c r="K21" s="236" t="e">
        <f>#REF!</f>
        <v>#REF!</v>
      </c>
      <c r="L21" s="237" t="e">
        <f>#REF!</f>
        <v>#REF!</v>
      </c>
      <c r="M21" s="235" t="e">
        <f>#REF!</f>
        <v>#REF!</v>
      </c>
      <c r="N21" s="236" t="e">
        <f>#REF!</f>
        <v>#REF!</v>
      </c>
      <c r="O21" s="230" t="e">
        <f>#REF!</f>
        <v>#REF!</v>
      </c>
      <c r="P21" s="238" t="e">
        <f>#REF!</f>
        <v>#REF!</v>
      </c>
      <c r="Q21" s="236" t="e">
        <f>#REF!</f>
        <v>#REF!</v>
      </c>
      <c r="R21" s="237" t="e">
        <f>#REF!</f>
        <v>#REF!</v>
      </c>
      <c r="S21" s="235" t="e">
        <f>#REF!</f>
        <v>#REF!</v>
      </c>
      <c r="T21" s="236" t="e">
        <f>#REF!</f>
        <v>#REF!</v>
      </c>
      <c r="U21" s="230" t="e">
        <f>#REF!</f>
        <v>#REF!</v>
      </c>
      <c r="V21" s="238" t="e">
        <f>#REF!</f>
        <v>#REF!</v>
      </c>
      <c r="W21" s="236" t="e">
        <f>#REF!</f>
        <v>#REF!</v>
      </c>
      <c r="X21" s="237" t="e">
        <f>#REF!</f>
        <v>#REF!</v>
      </c>
      <c r="Y21" s="235" t="e">
        <f>#REF!</f>
        <v>#REF!</v>
      </c>
      <c r="Z21" s="236" t="e">
        <f>#REF!</f>
        <v>#REF!</v>
      </c>
      <c r="AA21" s="230" t="e">
        <f>#REF!</f>
        <v>#REF!</v>
      </c>
      <c r="AB21" s="238" t="e">
        <f>#REF!</f>
        <v>#REF!</v>
      </c>
      <c r="AC21" s="236" t="e">
        <f>#REF!</f>
        <v>#REF!</v>
      </c>
      <c r="AD21" s="237" t="e">
        <f>#REF!</f>
        <v>#REF!</v>
      </c>
      <c r="AE21" s="235" t="e">
        <f>#REF!</f>
        <v>#REF!</v>
      </c>
      <c r="AF21" s="236" t="e">
        <f>#REF!</f>
        <v>#REF!</v>
      </c>
      <c r="AG21" s="230" t="e">
        <f>#REF!</f>
        <v>#REF!</v>
      </c>
      <c r="AH21" s="238" t="e">
        <f>#REF!</f>
        <v>#REF!</v>
      </c>
      <c r="AI21" s="236" t="e">
        <f>#REF!</f>
        <v>#REF!</v>
      </c>
      <c r="AJ21" s="237" t="e">
        <f>#REF!</f>
        <v>#REF!</v>
      </c>
      <c r="AK21" s="235" t="e">
        <f>#REF!</f>
        <v>#REF!</v>
      </c>
      <c r="AL21" s="236" t="e">
        <f>#REF!</f>
        <v>#REF!</v>
      </c>
      <c r="AM21" s="230" t="e">
        <f>#REF!</f>
        <v>#REF!</v>
      </c>
      <c r="AN21" s="2"/>
      <c r="AO21" s="214"/>
      <c r="AP21" s="217"/>
      <c r="AQ21" s="71"/>
      <c r="AR21" s="214" t="e">
        <f>SUM(D21:AM21)</f>
        <v>#REF!</v>
      </c>
      <c r="AS21" s="220" t="e">
        <f t="shared" si="4"/>
        <v>#REF!</v>
      </c>
      <c r="AT21" s="223"/>
      <c r="AU21" s="214" t="e">
        <f>AO21+AR21</f>
        <v>#REF!</v>
      </c>
      <c r="AV21" s="225" t="e">
        <f t="shared" ref="AV21" si="12">AU21/B21</f>
        <v>#REF!</v>
      </c>
    </row>
    <row r="22" spans="1:49" ht="12.6" thickBot="1">
      <c r="A22" s="271" t="s">
        <v>220</v>
      </c>
      <c r="B22" s="368" t="e">
        <f>#REF!</f>
        <v>#REF!</v>
      </c>
      <c r="C22" s="203"/>
      <c r="D22" s="210"/>
      <c r="E22" s="209"/>
      <c r="F22" s="211"/>
      <c r="G22" s="209"/>
      <c r="H22" s="209"/>
      <c r="I22" s="211"/>
      <c r="J22" s="209"/>
      <c r="K22" s="209"/>
      <c r="L22" s="209"/>
      <c r="M22" s="210"/>
      <c r="N22" s="209"/>
      <c r="O22" s="211"/>
      <c r="P22" s="209"/>
      <c r="Q22" s="209"/>
      <c r="R22" s="209"/>
      <c r="S22" s="210"/>
      <c r="T22" s="209"/>
      <c r="U22" s="211"/>
      <c r="V22" s="209"/>
      <c r="W22" s="209"/>
      <c r="X22" s="209"/>
      <c r="Y22" s="210"/>
      <c r="Z22" s="209"/>
      <c r="AA22" s="211"/>
      <c r="AB22" s="209"/>
      <c r="AC22" s="209"/>
      <c r="AD22" s="209"/>
      <c r="AE22" s="210"/>
      <c r="AF22" s="209"/>
      <c r="AG22" s="211"/>
      <c r="AH22" s="209"/>
      <c r="AI22" s="209"/>
      <c r="AJ22" s="209"/>
      <c r="AK22" s="210"/>
      <c r="AL22" s="209"/>
      <c r="AM22" s="211"/>
      <c r="AN22" s="203"/>
      <c r="AO22" s="216"/>
      <c r="AP22" s="211"/>
      <c r="AQ22" s="203"/>
      <c r="AR22" s="216"/>
      <c r="AS22" s="209"/>
      <c r="AT22" s="203"/>
      <c r="AU22" s="216"/>
      <c r="AV22" s="209"/>
      <c r="AW22" s="203"/>
    </row>
    <row r="23" spans="1:49" ht="15" thickBot="1">
      <c r="A23" s="273" t="s">
        <v>221</v>
      </c>
      <c r="B23" s="369" t="e">
        <f>B8+B12+B16+B18+B20+B22+B10</f>
        <v>#REF!</v>
      </c>
      <c r="C23" s="2"/>
      <c r="D23" s="212" t="e">
        <f t="shared" ref="D23:AM23" si="13">D8+D12+D16+D18+D20+D22</f>
        <v>#REF!</v>
      </c>
      <c r="E23" s="213" t="e">
        <f t="shared" si="13"/>
        <v>#REF!</v>
      </c>
      <c r="F23" s="206" t="e">
        <f t="shared" si="13"/>
        <v>#REF!</v>
      </c>
      <c r="G23" s="213" t="e">
        <f t="shared" si="13"/>
        <v>#REF!</v>
      </c>
      <c r="H23" s="213" t="e">
        <f t="shared" si="13"/>
        <v>#REF!</v>
      </c>
      <c r="I23" s="206" t="e">
        <f t="shared" si="13"/>
        <v>#REF!</v>
      </c>
      <c r="J23" s="213" t="e">
        <f t="shared" si="13"/>
        <v>#REF!</v>
      </c>
      <c r="K23" s="213" t="e">
        <f t="shared" si="13"/>
        <v>#REF!</v>
      </c>
      <c r="L23" s="213" t="e">
        <f t="shared" si="13"/>
        <v>#REF!</v>
      </c>
      <c r="M23" s="212" t="e">
        <f t="shared" si="13"/>
        <v>#REF!</v>
      </c>
      <c r="N23" s="213" t="e">
        <f t="shared" si="13"/>
        <v>#REF!</v>
      </c>
      <c r="O23" s="206" t="e">
        <f t="shared" si="13"/>
        <v>#REF!</v>
      </c>
      <c r="P23" s="213" t="e">
        <f t="shared" si="13"/>
        <v>#REF!</v>
      </c>
      <c r="Q23" s="213" t="e">
        <f t="shared" si="13"/>
        <v>#REF!</v>
      </c>
      <c r="R23" s="213" t="e">
        <f t="shared" si="13"/>
        <v>#REF!</v>
      </c>
      <c r="S23" s="212" t="e">
        <f t="shared" si="13"/>
        <v>#REF!</v>
      </c>
      <c r="T23" s="213" t="e">
        <f t="shared" si="13"/>
        <v>#REF!</v>
      </c>
      <c r="U23" s="206" t="e">
        <f t="shared" si="13"/>
        <v>#REF!</v>
      </c>
      <c r="V23" s="213" t="e">
        <f t="shared" si="13"/>
        <v>#REF!</v>
      </c>
      <c r="W23" s="213" t="e">
        <f t="shared" si="13"/>
        <v>#REF!</v>
      </c>
      <c r="X23" s="213" t="e">
        <f t="shared" si="13"/>
        <v>#REF!</v>
      </c>
      <c r="Y23" s="212" t="e">
        <f t="shared" si="13"/>
        <v>#REF!</v>
      </c>
      <c r="Z23" s="213" t="e">
        <f t="shared" si="13"/>
        <v>#REF!</v>
      </c>
      <c r="AA23" s="206" t="e">
        <f t="shared" si="13"/>
        <v>#REF!</v>
      </c>
      <c r="AB23" s="213" t="e">
        <f t="shared" si="13"/>
        <v>#REF!</v>
      </c>
      <c r="AC23" s="213" t="e">
        <f t="shared" si="13"/>
        <v>#REF!</v>
      </c>
      <c r="AD23" s="213" t="e">
        <f t="shared" si="13"/>
        <v>#REF!</v>
      </c>
      <c r="AE23" s="212" t="e">
        <f t="shared" si="13"/>
        <v>#REF!</v>
      </c>
      <c r="AF23" s="213" t="e">
        <f t="shared" si="13"/>
        <v>#REF!</v>
      </c>
      <c r="AG23" s="206" t="e">
        <f t="shared" si="13"/>
        <v>#REF!</v>
      </c>
      <c r="AH23" s="213" t="e">
        <f t="shared" si="13"/>
        <v>#REF!</v>
      </c>
      <c r="AI23" s="213" t="e">
        <f t="shared" si="13"/>
        <v>#REF!</v>
      </c>
      <c r="AJ23" s="213" t="e">
        <f t="shared" si="13"/>
        <v>#REF!</v>
      </c>
      <c r="AK23" s="212" t="e">
        <f t="shared" si="13"/>
        <v>#REF!</v>
      </c>
      <c r="AL23" s="213" t="e">
        <f t="shared" si="13"/>
        <v>#REF!</v>
      </c>
      <c r="AM23" s="206" t="e">
        <f t="shared" si="13"/>
        <v>#REF!</v>
      </c>
      <c r="AN23" s="2"/>
      <c r="AO23" s="208">
        <f>AO8+AO12+AO16+AO18+AO20+AO22</f>
        <v>0</v>
      </c>
      <c r="AP23" s="219"/>
      <c r="AQ23" s="71"/>
      <c r="AR23" s="208" t="e">
        <f>AR8+AR12+AR16+AR18+AR20+AR22</f>
        <v>#REF!</v>
      </c>
      <c r="AS23" s="222" t="e">
        <f t="shared" si="4"/>
        <v>#REF!</v>
      </c>
      <c r="AT23" s="224"/>
      <c r="AU23" s="208" t="e">
        <f>AU8+AU12+AU16+AU18+AU20+AU22</f>
        <v>#REF!</v>
      </c>
      <c r="AV23" s="227" t="e">
        <f t="shared" ref="AV23" si="14">AU23/B23</f>
        <v>#REF!</v>
      </c>
    </row>
    <row r="24" spans="1:49">
      <c r="B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2"/>
    </row>
    <row r="25" spans="1:49">
      <c r="B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2"/>
    </row>
    <row r="26" spans="1:49">
      <c r="B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2"/>
    </row>
    <row r="27" spans="1:49" ht="13.5" thickBot="1">
      <c r="B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49">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49">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49">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49">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49">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0:35">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0:35">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0:35">
      <c r="J35" s="4"/>
      <c r="K35" s="4"/>
      <c r="L35" s="4"/>
      <c r="M35" s="4"/>
      <c r="N35" s="4"/>
      <c r="O35" s="4"/>
      <c r="P35" s="4"/>
      <c r="Q35" s="4"/>
      <c r="R35" s="4"/>
      <c r="S35" s="4"/>
      <c r="T35" s="4"/>
      <c r="U35" s="4"/>
      <c r="V35" s="4"/>
      <c r="W35" s="4"/>
      <c r="X35" s="4"/>
      <c r="Y35" s="4"/>
      <c r="Z35" s="4"/>
      <c r="AA35" s="4"/>
      <c r="AB35" s="4"/>
      <c r="AC35" s="4"/>
      <c r="AD35" s="4"/>
      <c r="AE35" s="4"/>
      <c r="AF35" s="4"/>
      <c r="AG35" s="4"/>
      <c r="AH35" s="4"/>
      <c r="AI35" s="4"/>
    </row>
  </sheetData>
  <protectedRanges>
    <protectedRange sqref="A11 A9 C9:C11" name="Shhet2.1_2_1"/>
  </protectedRanges>
  <mergeCells count="21">
    <mergeCell ref="S6:U6"/>
    <mergeCell ref="AO5:AP5"/>
    <mergeCell ref="AR5:AS5"/>
    <mergeCell ref="AU5:AV5"/>
    <mergeCell ref="D6:F6"/>
    <mergeCell ref="G6:I6"/>
    <mergeCell ref="J6:L6"/>
    <mergeCell ref="M6:O6"/>
    <mergeCell ref="P6:R6"/>
    <mergeCell ref="AV6:AV7"/>
    <mergeCell ref="V6:X6"/>
    <mergeCell ref="Y6:AA6"/>
    <mergeCell ref="AB6:AD6"/>
    <mergeCell ref="AR6:AR7"/>
    <mergeCell ref="AS6:AS7"/>
    <mergeCell ref="AU6:AU7"/>
    <mergeCell ref="AE6:AG6"/>
    <mergeCell ref="AH6:AJ6"/>
    <mergeCell ref="AK6:AM6"/>
    <mergeCell ref="AO6:AO7"/>
    <mergeCell ref="AP6:AP7"/>
  </mergeCells>
  <dataValidations disablePrompts="1" count="1">
    <dataValidation type="list" allowBlank="1" showInputMessage="1" showErrorMessage="1" sqref="F2" xr:uid="{E8792A3E-A549-4AA7-80B4-0EBF4DA9E0B9}">
      <formula1>Quarter</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94CA5-BA39-44E5-BD82-A3AA13ED8042}">
  <sheetPr>
    <tabColor theme="7" tint="0.39997558519241921"/>
  </sheetPr>
  <dimension ref="B1:N76"/>
  <sheetViews>
    <sheetView topLeftCell="A9" zoomScaleNormal="100" workbookViewId="0">
      <selection activeCell="N2" sqref="N2"/>
    </sheetView>
  </sheetViews>
  <sheetFormatPr defaultColWidth="11.42578125" defaultRowHeight="14.45"/>
  <cols>
    <col min="1" max="1" width="3.28515625" customWidth="1"/>
    <col min="2" max="2" width="1.5703125" customWidth="1"/>
    <col min="3" max="3" width="19.28515625" style="68" customWidth="1"/>
    <col min="4" max="8" width="10.5703125" style="68" customWidth="1"/>
    <col min="9" max="9" width="10.7109375" style="68" customWidth="1"/>
    <col min="10" max="10" width="1.5703125" style="68" customWidth="1"/>
    <col min="11" max="11" width="2.7109375" customWidth="1"/>
    <col min="13" max="13" width="23.28515625" bestFit="1" customWidth="1"/>
  </cols>
  <sheetData>
    <row r="1" spans="2:14" ht="15" thickBot="1"/>
    <row r="2" spans="2:14" ht="21.95" thickTop="1" thickBot="1">
      <c r="B2" s="470" t="s">
        <v>222</v>
      </c>
      <c r="C2" s="471"/>
      <c r="D2" s="471"/>
      <c r="E2" s="471"/>
      <c r="F2" s="471"/>
      <c r="G2" s="471"/>
      <c r="H2" s="471"/>
      <c r="I2" s="471"/>
      <c r="J2" s="472"/>
      <c r="M2" s="68" t="s">
        <v>223</v>
      </c>
      <c r="N2" s="73">
        <v>1</v>
      </c>
    </row>
    <row r="3" spans="2:14">
      <c r="B3" s="74"/>
      <c r="C3" s="75"/>
      <c r="D3" s="75"/>
      <c r="E3" s="75"/>
      <c r="F3" s="75"/>
      <c r="G3" s="75"/>
      <c r="H3" s="75"/>
      <c r="I3" s="75"/>
      <c r="J3" s="76"/>
      <c r="M3" s="68" t="s">
        <v>224</v>
      </c>
    </row>
    <row r="4" spans="2:14">
      <c r="B4" s="74"/>
      <c r="C4" s="77" t="s">
        <v>225</v>
      </c>
      <c r="D4" s="78" t="s">
        <v>226</v>
      </c>
      <c r="E4" s="75"/>
      <c r="F4" s="75"/>
      <c r="G4" s="75"/>
      <c r="H4" s="75"/>
      <c r="I4" s="75"/>
      <c r="J4" s="76"/>
    </row>
    <row r="5" spans="2:14">
      <c r="B5" s="74"/>
      <c r="C5" s="75"/>
      <c r="D5" s="75"/>
      <c r="E5" s="75"/>
      <c r="F5" s="75"/>
      <c r="G5" s="75"/>
      <c r="H5" s="75"/>
      <c r="I5" s="79"/>
      <c r="J5" s="76"/>
    </row>
    <row r="6" spans="2:14">
      <c r="B6" s="74"/>
      <c r="C6" s="491" t="s">
        <v>227</v>
      </c>
      <c r="D6" s="492"/>
      <c r="E6" s="138"/>
      <c r="F6" s="473"/>
      <c r="G6" s="474"/>
      <c r="H6" s="474"/>
      <c r="I6" s="475"/>
      <c r="J6" s="76"/>
    </row>
    <row r="7" spans="2:14">
      <c r="B7" s="74"/>
      <c r="C7" s="476" t="s">
        <v>228</v>
      </c>
      <c r="D7" s="476"/>
      <c r="E7" s="476"/>
      <c r="F7" s="473" t="s">
        <v>229</v>
      </c>
      <c r="G7" s="474"/>
      <c r="H7" s="474"/>
      <c r="I7" s="475"/>
      <c r="J7" s="76"/>
    </row>
    <row r="8" spans="2:14">
      <c r="B8" s="74"/>
      <c r="C8" s="80" t="s">
        <v>230</v>
      </c>
      <c r="D8" s="80"/>
      <c r="E8" s="80"/>
      <c r="F8" s="477"/>
      <c r="G8" s="478"/>
      <c r="H8" s="478"/>
      <c r="I8" s="479"/>
      <c r="J8" s="76"/>
    </row>
    <row r="9" spans="2:14">
      <c r="B9" s="74"/>
      <c r="C9" s="480" t="s">
        <v>231</v>
      </c>
      <c r="D9" s="480"/>
      <c r="E9" s="480"/>
      <c r="F9" s="481">
        <f ca="1">TODAY()</f>
        <v>45686</v>
      </c>
      <c r="G9" s="482"/>
      <c r="H9" s="482"/>
      <c r="I9" s="483"/>
      <c r="J9" s="76"/>
    </row>
    <row r="10" spans="2:14">
      <c r="B10" s="74"/>
      <c r="C10" s="476" t="s">
        <v>232</v>
      </c>
      <c r="D10" s="476"/>
      <c r="E10" s="476"/>
      <c r="F10" s="81" t="e">
        <f>VLOOKUP(N2,Data!#REF!,2,FALSE)</f>
        <v>#REF!</v>
      </c>
      <c r="G10" s="82" t="s">
        <v>233</v>
      </c>
      <c r="H10" s="82"/>
      <c r="I10" s="81" t="e">
        <f>VLOOKUP(N2,Data!#REF!,3,FALSE)</f>
        <v>#REF!</v>
      </c>
      <c r="J10" s="76"/>
    </row>
    <row r="11" spans="2:14">
      <c r="B11" s="74"/>
      <c r="C11" s="476" t="s">
        <v>234</v>
      </c>
      <c r="D11" s="476"/>
      <c r="E11" s="476"/>
      <c r="F11" s="83" t="e">
        <f>VLOOKUP(N2+1,Data!#REF!,2,FALSE)</f>
        <v>#REF!</v>
      </c>
      <c r="G11" s="82" t="s">
        <v>233</v>
      </c>
      <c r="H11" s="82"/>
      <c r="I11" s="83" t="e">
        <f>Data!#REF!</f>
        <v>#REF!</v>
      </c>
      <c r="J11" s="76"/>
    </row>
    <row r="12" spans="2:14">
      <c r="B12" s="74"/>
      <c r="C12" s="75"/>
      <c r="D12" s="75"/>
      <c r="E12" s="75"/>
      <c r="F12" s="75"/>
      <c r="G12" s="75"/>
      <c r="H12" s="75"/>
      <c r="I12" s="79"/>
      <c r="J12" s="76"/>
    </row>
    <row r="13" spans="2:14" ht="15" thickBot="1">
      <c r="B13" s="74"/>
      <c r="C13" s="484" t="str">
        <f>"We hereby request the payment in advance for the instalment n° "&amp;N2&amp;" for a total amount of :"</f>
        <v>We hereby request the payment in advance for the instalment n° 1 for a total amount of :</v>
      </c>
      <c r="D13" s="484"/>
      <c r="E13" s="484"/>
      <c r="F13" s="484"/>
      <c r="G13" s="484"/>
      <c r="H13" s="484"/>
      <c r="I13" s="484"/>
      <c r="J13" s="76"/>
    </row>
    <row r="14" spans="2:14" ht="15" thickBot="1">
      <c r="B14" s="74"/>
      <c r="C14" s="84" t="e">
        <f>I55</f>
        <v>#REF!</v>
      </c>
      <c r="D14" s="75" t="s">
        <v>235</v>
      </c>
      <c r="E14" s="77"/>
      <c r="F14" s="77"/>
      <c r="G14" s="77"/>
      <c r="H14" s="77"/>
      <c r="I14" s="79"/>
      <c r="J14" s="76"/>
    </row>
    <row r="15" spans="2:14">
      <c r="B15" s="74"/>
      <c r="C15" s="77"/>
      <c r="D15" s="77"/>
      <c r="E15" s="77"/>
      <c r="F15" s="77"/>
      <c r="G15" s="77"/>
      <c r="H15" s="77"/>
      <c r="I15" s="79"/>
      <c r="J15" s="76"/>
    </row>
    <row r="16" spans="2:14">
      <c r="B16" s="74"/>
      <c r="C16" s="465" t="s">
        <v>236</v>
      </c>
      <c r="D16" s="466"/>
      <c r="E16" s="464"/>
      <c r="F16" s="464"/>
      <c r="G16" s="464"/>
      <c r="H16" s="464"/>
      <c r="I16" s="464"/>
      <c r="J16" s="76"/>
    </row>
    <row r="17" spans="2:10">
      <c r="B17" s="74"/>
      <c r="C17" s="465" t="s">
        <v>237</v>
      </c>
      <c r="D17" s="466"/>
      <c r="E17" s="464"/>
      <c r="F17" s="464"/>
      <c r="G17" s="464"/>
      <c r="H17" s="464"/>
      <c r="I17" s="464"/>
      <c r="J17" s="76"/>
    </row>
    <row r="18" spans="2:10">
      <c r="B18" s="74"/>
      <c r="C18" s="465" t="s">
        <v>238</v>
      </c>
      <c r="D18" s="466"/>
      <c r="E18" s="464"/>
      <c r="F18" s="464"/>
      <c r="G18" s="464"/>
      <c r="H18" s="464"/>
      <c r="I18" s="464"/>
      <c r="J18" s="76"/>
    </row>
    <row r="19" spans="2:10">
      <c r="B19" s="74"/>
      <c r="C19" s="465" t="s">
        <v>239</v>
      </c>
      <c r="D19" s="466"/>
      <c r="E19" s="464"/>
      <c r="F19" s="464"/>
      <c r="G19" s="464"/>
      <c r="H19" s="464"/>
      <c r="I19" s="464"/>
      <c r="J19" s="76"/>
    </row>
    <row r="20" spans="2:10">
      <c r="B20" s="74"/>
      <c r="C20" s="465" t="s">
        <v>240</v>
      </c>
      <c r="D20" s="466"/>
      <c r="E20" s="464"/>
      <c r="F20" s="464"/>
      <c r="G20" s="464"/>
      <c r="H20" s="464"/>
      <c r="I20" s="464"/>
      <c r="J20" s="76"/>
    </row>
    <row r="21" spans="2:10">
      <c r="B21" s="74"/>
      <c r="C21" s="465" t="s">
        <v>241</v>
      </c>
      <c r="D21" s="466"/>
      <c r="E21" s="464"/>
      <c r="F21" s="464"/>
      <c r="G21" s="464"/>
      <c r="H21" s="464"/>
      <c r="I21" s="464"/>
      <c r="J21" s="76"/>
    </row>
    <row r="22" spans="2:10">
      <c r="B22" s="74"/>
      <c r="C22" s="465" t="s">
        <v>242</v>
      </c>
      <c r="D22" s="466"/>
      <c r="E22" s="464"/>
      <c r="F22" s="464"/>
      <c r="G22" s="464"/>
      <c r="H22" s="464"/>
      <c r="I22" s="464"/>
      <c r="J22" s="76"/>
    </row>
    <row r="23" spans="2:10">
      <c r="B23" s="74"/>
      <c r="C23" s="465" t="s">
        <v>243</v>
      </c>
      <c r="D23" s="466"/>
      <c r="E23" s="464"/>
      <c r="F23" s="464"/>
      <c r="G23" s="464"/>
      <c r="H23" s="464"/>
      <c r="I23" s="464"/>
      <c r="J23" s="76"/>
    </row>
    <row r="24" spans="2:10">
      <c r="B24" s="74"/>
      <c r="C24" s="465" t="s">
        <v>244</v>
      </c>
      <c r="D24" s="466"/>
      <c r="E24" s="464"/>
      <c r="F24" s="464"/>
      <c r="G24" s="464"/>
      <c r="H24" s="464"/>
      <c r="I24" s="464"/>
      <c r="J24" s="76"/>
    </row>
    <row r="25" spans="2:10">
      <c r="B25" s="74"/>
      <c r="C25" s="465" t="s">
        <v>245</v>
      </c>
      <c r="D25" s="466"/>
      <c r="E25" s="464"/>
      <c r="F25" s="464"/>
      <c r="G25" s="464"/>
      <c r="H25" s="464"/>
      <c r="I25" s="464"/>
      <c r="J25" s="76"/>
    </row>
    <row r="26" spans="2:10">
      <c r="B26" s="74"/>
      <c r="C26" s="465" t="s">
        <v>246</v>
      </c>
      <c r="D26" s="466"/>
      <c r="E26" s="464"/>
      <c r="F26" s="464"/>
      <c r="G26" s="464"/>
      <c r="H26" s="464"/>
      <c r="I26" s="464"/>
      <c r="J26" s="76"/>
    </row>
    <row r="27" spans="2:10">
      <c r="B27" s="74"/>
      <c r="C27" s="75"/>
      <c r="D27" s="75"/>
      <c r="E27" s="75"/>
      <c r="F27" s="75"/>
      <c r="G27" s="75"/>
      <c r="H27" s="75"/>
      <c r="I27" s="79"/>
      <c r="J27" s="76"/>
    </row>
    <row r="28" spans="2:10">
      <c r="B28" s="74"/>
      <c r="C28" s="77" t="s">
        <v>247</v>
      </c>
      <c r="D28" s="75"/>
      <c r="E28" s="75"/>
      <c r="F28" s="75"/>
      <c r="G28" s="75"/>
      <c r="H28" s="75"/>
      <c r="I28" s="79"/>
      <c r="J28" s="76"/>
    </row>
    <row r="29" spans="2:10">
      <c r="B29" s="74"/>
      <c r="C29" s="75"/>
      <c r="D29" s="75"/>
      <c r="E29" s="75"/>
      <c r="F29" s="75"/>
      <c r="G29" s="75"/>
      <c r="H29" s="75"/>
      <c r="I29" s="79"/>
      <c r="J29" s="76"/>
    </row>
    <row r="30" spans="2:10">
      <c r="B30" s="74"/>
      <c r="C30" s="75"/>
      <c r="D30" s="75"/>
      <c r="E30" s="75"/>
      <c r="F30" s="75"/>
      <c r="G30" s="75"/>
      <c r="H30" s="75"/>
      <c r="I30" s="79"/>
      <c r="J30" s="76"/>
    </row>
    <row r="31" spans="2:10">
      <c r="B31" s="74"/>
      <c r="C31" s="75"/>
      <c r="D31" s="75"/>
      <c r="E31" s="75"/>
      <c r="F31" s="75"/>
      <c r="G31" s="75"/>
      <c r="H31" s="75"/>
      <c r="I31" s="79"/>
      <c r="J31" s="76"/>
    </row>
    <row r="32" spans="2:10">
      <c r="B32" s="74"/>
      <c r="C32" s="75"/>
      <c r="D32" s="75"/>
      <c r="E32" s="75"/>
      <c r="F32" s="75"/>
      <c r="G32" s="75"/>
      <c r="H32" s="75"/>
      <c r="I32" s="79"/>
      <c r="J32" s="76"/>
    </row>
    <row r="33" spans="2:13">
      <c r="B33" s="74"/>
      <c r="C33" s="75" t="s">
        <v>248</v>
      </c>
      <c r="D33" s="75"/>
      <c r="E33" s="75"/>
      <c r="G33" s="75" t="s">
        <v>249</v>
      </c>
      <c r="H33" s="75"/>
      <c r="I33" s="79"/>
      <c r="J33" s="76"/>
    </row>
    <row r="34" spans="2:13" ht="15" thickBot="1">
      <c r="B34" s="74"/>
      <c r="C34" s="75"/>
      <c r="D34" s="75"/>
      <c r="E34" s="75"/>
      <c r="F34" s="75"/>
      <c r="G34" s="75"/>
      <c r="H34" s="75"/>
      <c r="I34" s="79"/>
      <c r="J34" s="76"/>
    </row>
    <row r="35" spans="2:13">
      <c r="B35" s="74"/>
      <c r="C35" s="75"/>
      <c r="D35" s="85" t="str">
        <f>'Budget template'!B2</f>
        <v>Partner name</v>
      </c>
      <c r="E35" s="86" t="e">
        <f>#REF!</f>
        <v>#REF!</v>
      </c>
      <c r="F35" s="86" t="e">
        <f>#REF!</f>
        <v>#REF!</v>
      </c>
      <c r="G35" s="86" t="e">
        <f>#REF!</f>
        <v>#REF!</v>
      </c>
      <c r="H35" s="134"/>
      <c r="I35" s="87" t="s">
        <v>64</v>
      </c>
      <c r="J35" s="76"/>
    </row>
    <row r="36" spans="2:13">
      <c r="B36" s="74"/>
      <c r="C36" s="88" t="s">
        <v>206</v>
      </c>
      <c r="D36" s="89" cm="1">
        <f t="array" ref="D36">SUMPRODUCT(('Budget template'!$R$6:$BA$6=$N$2)*('Budget template'!$E$13:$E$127=PPR!C36)*('Budget template'!$R$13:$BA$127*1))</f>
        <v>0</v>
      </c>
      <c r="E36" s="90" t="e" cm="1">
        <f t="array" ref="E36">SUMPRODUCT((#REF!=$N$2)*(#REF!=$C36)*(#REF!*1))</f>
        <v>#REF!</v>
      </c>
      <c r="F36" s="90" t="e" cm="1">
        <f t="array" ref="F36">SUMPRODUCT((#REF!=$N$2)*(#REF!=$C36)*(#REF!*1))</f>
        <v>#REF!</v>
      </c>
      <c r="G36" s="90" t="e" cm="1">
        <f t="array" ref="G36">SUMPRODUCT((#REF!=$N$2)*(#REF!=$C36)*(#REF!*1))</f>
        <v>#REF!</v>
      </c>
      <c r="H36" s="135"/>
      <c r="I36" s="91" t="e">
        <f>SUM(D36:H36)</f>
        <v>#REF!</v>
      </c>
      <c r="J36" s="92"/>
    </row>
    <row r="37" spans="2:13">
      <c r="B37" s="74"/>
      <c r="C37" s="88" t="s">
        <v>250</v>
      </c>
      <c r="D37" s="89" cm="1">
        <f t="array" ref="D37">SUMPRODUCT(('Budget template'!$R$6:$BA$6=$N$2)*('Budget template'!$E$13:$E$127=PPR!C37)*('Budget template'!$R$13:$BA$127*1))</f>
        <v>0</v>
      </c>
      <c r="E37" s="90" t="e" cm="1">
        <f t="array" ref="E37">SUMPRODUCT((#REF!=$N$2)*(#REF!=$C37)*(#REF!*1))</f>
        <v>#REF!</v>
      </c>
      <c r="F37" s="90" t="e" cm="1">
        <f t="array" ref="F37">SUMPRODUCT((#REF!=$N$2)*(#REF!=$C37)*(#REF!*1))</f>
        <v>#REF!</v>
      </c>
      <c r="G37" s="90" t="e" cm="1">
        <f t="array" ref="G37">SUMPRODUCT((#REF!=$N$2)*(#REF!=$C37)*(#REF!*1))</f>
        <v>#REF!</v>
      </c>
      <c r="H37" s="135"/>
      <c r="I37" s="91" t="e">
        <f t="shared" ref="I37:I42" si="0">SUM(D37:H37)</f>
        <v>#REF!</v>
      </c>
      <c r="J37" s="92"/>
    </row>
    <row r="38" spans="2:13">
      <c r="B38" s="74"/>
      <c r="C38" s="88" t="s">
        <v>251</v>
      </c>
      <c r="D38" s="89" cm="1">
        <f t="array" ref="D38">SUMPRODUCT(('Budget template'!$R$6:$BA$6=$N$2)*('Budget template'!$E$13:$E$127=PPR!C38)*('Budget template'!$R$13:$BA$127*1))</f>
        <v>0</v>
      </c>
      <c r="E38" s="90" t="e" cm="1">
        <f t="array" ref="E38">SUMPRODUCT((#REF!=$N$2)*(#REF!=$C38)*(#REF!*1))</f>
        <v>#REF!</v>
      </c>
      <c r="F38" s="90" t="e" cm="1">
        <f t="array" ref="F38">SUMPRODUCT((#REF!=$N$2)*(#REF!=$C38)*(#REF!*1))</f>
        <v>#REF!</v>
      </c>
      <c r="G38" s="90" t="e" cm="1">
        <f t="array" ref="G38">SUMPRODUCT((#REF!=$N$2)*(#REF!=$C38)*(#REF!*1))</f>
        <v>#REF!</v>
      </c>
      <c r="H38" s="135"/>
      <c r="I38" s="91" t="e">
        <f t="shared" si="0"/>
        <v>#REF!</v>
      </c>
      <c r="J38" s="92"/>
    </row>
    <row r="39" spans="2:13">
      <c r="B39" s="74"/>
      <c r="C39" s="93" t="s">
        <v>252</v>
      </c>
      <c r="D39" s="89" cm="1">
        <f t="array" ref="D39">SUMPRODUCT(('Budget template'!$R$6:$BA$6=$N$2)*('Budget template'!$E$13:$E$127=PPR!C39)*('Budget template'!$R$13:$BA$127*1))</f>
        <v>0</v>
      </c>
      <c r="E39" s="90" t="e" cm="1">
        <f t="array" ref="E39">SUMPRODUCT((#REF!=$N$2)*(#REF!=$C39)*(#REF!*1))</f>
        <v>#REF!</v>
      </c>
      <c r="F39" s="90" t="e" cm="1">
        <f t="array" ref="F39">SUMPRODUCT((#REF!=$N$2)*(#REF!=$C39)*(#REF!*1))</f>
        <v>#REF!</v>
      </c>
      <c r="G39" s="90" t="e" cm="1">
        <f t="array" ref="G39">SUMPRODUCT((#REF!=$N$2)*(#REF!=$C39)*(#REF!*1))</f>
        <v>#REF!</v>
      </c>
      <c r="H39" s="135"/>
      <c r="I39" s="91" t="e">
        <f t="shared" si="0"/>
        <v>#REF!</v>
      </c>
      <c r="J39" s="92"/>
    </row>
    <row r="40" spans="2:13">
      <c r="B40" s="74"/>
      <c r="C40" s="93" t="s">
        <v>253</v>
      </c>
      <c r="D40" s="89" cm="1">
        <f t="array" ref="D40">SUMPRODUCT(('Budget template'!$R$6:$BA$6=$N$2)*('Budget template'!$E$13:$E$127=PPR!C40)*('Budget template'!$R$13:$BA$127*1))</f>
        <v>0</v>
      </c>
      <c r="E40" s="90" t="e" cm="1">
        <f t="array" ref="E40">SUMPRODUCT((#REF!=$N$2)*(#REF!=$C40)*(#REF!*1))</f>
        <v>#REF!</v>
      </c>
      <c r="F40" s="90" t="e" cm="1">
        <f t="array" ref="F40">SUMPRODUCT((#REF!=$N$2)*(#REF!=$C40)*(#REF!*1))</f>
        <v>#REF!</v>
      </c>
      <c r="G40" s="90" t="e" cm="1">
        <f t="array" ref="G40">SUMPRODUCT((#REF!=$N$2)*(#REF!=$C40)*(#REF!*1))</f>
        <v>#REF!</v>
      </c>
      <c r="H40" s="135"/>
      <c r="I40" s="91" t="e">
        <f t="shared" si="0"/>
        <v>#REF!</v>
      </c>
      <c r="J40" s="92"/>
    </row>
    <row r="41" spans="2:13">
      <c r="B41" s="74"/>
      <c r="C41" s="93" t="s">
        <v>218</v>
      </c>
      <c r="D41" s="89" cm="1">
        <f t="array" ref="D41">SUMPRODUCT(('Budget template'!$R$6:$BA$6=$N$2)*('Budget template'!$E$13:$E$127=PPR!C41)*('Budget template'!$R$13:$BA$127*1))</f>
        <v>0</v>
      </c>
      <c r="E41" s="90" t="e" cm="1">
        <f t="array" ref="E41">SUMPRODUCT((#REF!=$N$2)*(#REF!=$C41)*(#REF!*1))</f>
        <v>#REF!</v>
      </c>
      <c r="F41" s="90" t="e" cm="1">
        <f t="array" ref="F41">SUMPRODUCT((#REF!=$N$2)*(#REF!=$C41)*(#REF!*1))</f>
        <v>#REF!</v>
      </c>
      <c r="G41" s="90" t="e" cm="1">
        <f t="array" ref="G41">SUMPRODUCT((#REF!=$N$2)*(#REF!=$C41)*(#REF!*1))</f>
        <v>#REF!</v>
      </c>
      <c r="H41" s="135"/>
      <c r="I41" s="91" t="e">
        <f t="shared" si="0"/>
        <v>#REF!</v>
      </c>
      <c r="J41" s="92"/>
    </row>
    <row r="42" spans="2:13" ht="15" thickBot="1">
      <c r="B42" s="74"/>
      <c r="C42" s="88" t="s">
        <v>220</v>
      </c>
      <c r="D42" s="89" cm="1">
        <f t="array" ref="D42">SUMPRODUCT(('Budget template'!$R$6:$BA$6=$N$2)*('Budget template'!$E$13:$E$127=PPR!C42)*('Budget template'!$R$13:$BA$127*1))</f>
        <v>0</v>
      </c>
      <c r="E42" s="90" t="e" cm="1">
        <f t="array" ref="E42">SUMPRODUCT((#REF!=$N$2)*(#REF!=$C42)*(#REF!*1))</f>
        <v>#REF!</v>
      </c>
      <c r="F42" s="90" t="e" cm="1">
        <f t="array" ref="F42">SUMPRODUCT((#REF!=$N$2)*(#REF!=$C42)*(#REF!*1))</f>
        <v>#REF!</v>
      </c>
      <c r="G42" s="90" t="e" cm="1">
        <f t="array" ref="G42">SUMPRODUCT((#REF!=$N$2)*(#REF!=$C42)*(#REF!*1))</f>
        <v>#REF!</v>
      </c>
      <c r="H42" s="135"/>
      <c r="I42" s="91" t="e">
        <f t="shared" si="0"/>
        <v>#REF!</v>
      </c>
      <c r="J42" s="92"/>
      <c r="M42" s="12"/>
    </row>
    <row r="43" spans="2:13" ht="15" thickBot="1">
      <c r="B43" s="74"/>
      <c r="C43" s="94" t="str">
        <f>"Payment Request for Q"&amp;N2</f>
        <v>Payment Request for Q1</v>
      </c>
      <c r="D43" s="95">
        <f>SUM(D36:D42)</f>
        <v>0</v>
      </c>
      <c r="E43" s="95" t="e">
        <f t="shared" ref="E43:H43" si="1">SUM(E36:E42)</f>
        <v>#REF!</v>
      </c>
      <c r="F43" s="95" t="e">
        <f>SUM(F36:F42)</f>
        <v>#REF!</v>
      </c>
      <c r="G43" s="95" t="e">
        <f t="shared" si="1"/>
        <v>#REF!</v>
      </c>
      <c r="H43" s="95">
        <f t="shared" si="1"/>
        <v>0</v>
      </c>
      <c r="I43" s="96" t="e">
        <f>SUM(I36:I42)</f>
        <v>#REF!</v>
      </c>
      <c r="J43" s="76"/>
      <c r="L43" s="12"/>
    </row>
    <row r="44" spans="2:13">
      <c r="B44" s="74"/>
      <c r="C44" s="78"/>
      <c r="D44" s="159"/>
      <c r="E44" s="159"/>
      <c r="F44" s="159"/>
      <c r="G44" s="159"/>
      <c r="H44" s="159"/>
      <c r="I44" s="97"/>
      <c r="J44" s="76"/>
    </row>
    <row r="45" spans="2:13">
      <c r="B45" s="74"/>
      <c r="C45" s="78" t="s">
        <v>254</v>
      </c>
      <c r="D45" s="158"/>
      <c r="E45" s="158"/>
      <c r="F45" s="158"/>
      <c r="G45" s="158"/>
      <c r="H45" s="158"/>
      <c r="I45" s="79"/>
      <c r="J45" s="76"/>
      <c r="L45" s="12"/>
    </row>
    <row r="46" spans="2:13" ht="15" thickBot="1">
      <c r="B46" s="74"/>
      <c r="C46" s="78"/>
      <c r="D46" s="78"/>
      <c r="E46" s="78"/>
      <c r="F46" s="78"/>
      <c r="G46" s="78"/>
      <c r="H46" s="78"/>
      <c r="I46" s="79"/>
      <c r="J46" s="76"/>
    </row>
    <row r="47" spans="2:13">
      <c r="B47" s="74"/>
      <c r="C47" s="98" t="str">
        <f>"Funds Received for I"&amp;IF(N2&lt;=1,0,N2-1)</f>
        <v>Funds Received for I0</v>
      </c>
      <c r="D47" s="99">
        <f>IFERROR(VLOOKUP(N2-1,B60:I71,3,FALSE),0)</f>
        <v>0</v>
      </c>
      <c r="E47" s="100">
        <f>IFERROR(VLOOKUP(N2-1,B60:I71,4,FALSE),0)</f>
        <v>0</v>
      </c>
      <c r="F47" s="100">
        <f>IFERROR(VLOOKUP(N2-1,B60:I71,5,FALSE),0)</f>
        <v>0</v>
      </c>
      <c r="G47" s="100">
        <f>IFERROR(VLOOKUP(N2-1,B60:I71,6,FALSE),0)</f>
        <v>0</v>
      </c>
      <c r="H47" s="100">
        <f>IFERROR(VLOOKUP(O2-1,C60:J71,6,FALSE),0)</f>
        <v>0</v>
      </c>
      <c r="I47" s="101">
        <f>SUM(D47:H47)</f>
        <v>0</v>
      </c>
      <c r="J47" s="76"/>
    </row>
    <row r="48" spans="2:13" ht="15" thickBot="1">
      <c r="B48" s="74"/>
      <c r="C48" s="98" t="str">
        <f>"Revised forecast for I"&amp;IF(N2&lt;=1,0,N2-1)</f>
        <v>Revised forecast for I0</v>
      </c>
      <c r="D48" s="102">
        <f>SUMIF('Budget template'!R6:BA6,PPR!N2-1,'Budget template'!R128:BA128)</f>
        <v>0</v>
      </c>
      <c r="E48" s="103" t="e">
        <f>SUMIF(#REF!,N2-1,#REF!)</f>
        <v>#REF!</v>
      </c>
      <c r="F48" s="103" t="e">
        <f>SUMIF(#REF!,PPR!N2-1,#REF!)</f>
        <v>#REF!</v>
      </c>
      <c r="G48" s="103" t="e">
        <f>SUMIF(#REF!,N2-1,#REF!)</f>
        <v>#REF!</v>
      </c>
      <c r="H48" s="103" t="e">
        <f>SUMIF(#REF!,N2-1,#REF!)</f>
        <v>#REF!</v>
      </c>
      <c r="I48" s="104" t="e">
        <f>SUM(D48:H48)</f>
        <v>#REF!</v>
      </c>
      <c r="J48" s="76"/>
    </row>
    <row r="49" spans="2:10" ht="15" thickBot="1">
      <c r="B49" s="74"/>
      <c r="C49" s="98" t="s">
        <v>255</v>
      </c>
      <c r="D49" s="105">
        <f>D48-D47</f>
        <v>0</v>
      </c>
      <c r="E49" s="106" t="e">
        <f t="shared" ref="E49:H49" si="2">E48-E47</f>
        <v>#REF!</v>
      </c>
      <c r="F49" s="106" t="e">
        <f t="shared" si="2"/>
        <v>#REF!</v>
      </c>
      <c r="G49" s="106" t="e">
        <f t="shared" si="2"/>
        <v>#REF!</v>
      </c>
      <c r="H49" s="106" t="e">
        <f t="shared" si="2"/>
        <v>#REF!</v>
      </c>
      <c r="I49" s="107">
        <f>IFERROR(I48-I47,0)</f>
        <v>0</v>
      </c>
      <c r="J49" s="76"/>
    </row>
    <row r="50" spans="2:10" ht="15" thickBot="1">
      <c r="B50" s="74"/>
      <c r="C50" s="75"/>
      <c r="D50" s="75"/>
      <c r="E50" s="75"/>
      <c r="F50" s="75"/>
      <c r="G50" s="75"/>
      <c r="H50" s="75"/>
      <c r="I50" s="75"/>
      <c r="J50" s="76"/>
    </row>
    <row r="51" spans="2:10">
      <c r="B51" s="74"/>
      <c r="C51" s="98" t="str">
        <f>"Funds Received for I"&amp;IF(N2&lt;=2,0,N2-2)</f>
        <v>Funds Received for I0</v>
      </c>
      <c r="D51" s="108">
        <f>IFERROR(VLOOKUP(N2-2,B60:I71,3,FALSE),0)</f>
        <v>0</v>
      </c>
      <c r="E51" s="109">
        <f>IFERROR(VLOOKUP(N2-2,B60:I71,4,FALSE),0)</f>
        <v>0</v>
      </c>
      <c r="F51" s="109">
        <f>IFERROR(VLOOKUP(N2-2,B60:I71,5,FALSE),0)</f>
        <v>0</v>
      </c>
      <c r="G51" s="109">
        <f>IFERROR(VLOOKUP(N2-2,B60:I71,6,FALSE),0)</f>
        <v>0</v>
      </c>
      <c r="H51" s="109">
        <f>IFERROR(VLOOKUP(O2-2,C60:J71,6,FALSE),0)</f>
        <v>0</v>
      </c>
      <c r="I51" s="101">
        <f>SUM(D51:H51)</f>
        <v>0</v>
      </c>
      <c r="J51" s="76"/>
    </row>
    <row r="52" spans="2:10" ht="15" thickBot="1">
      <c r="B52" s="74"/>
      <c r="C52" s="98" t="str">
        <f>"Funds Spent for I"&amp;IF(N2&lt;=2,0,N2-2)</f>
        <v>Funds Spent for I0</v>
      </c>
      <c r="D52" s="110">
        <f>SUMIF('Budget template'!R6:BA6,PPR!N2-2,'Budget template'!R128:BA128)</f>
        <v>0</v>
      </c>
      <c r="E52" s="103" t="e">
        <f>SUMIF(#REF!,N2-2,#REF!)</f>
        <v>#REF!</v>
      </c>
      <c r="F52" s="103" t="e">
        <f>SUMIF(#REF!,N2-2,#REF!)</f>
        <v>#REF!</v>
      </c>
      <c r="G52" s="103" t="e">
        <f>SUMIF(#REF!,N2-2,#REF!)</f>
        <v>#REF!</v>
      </c>
      <c r="H52" s="103" t="e">
        <f>SUMIF(#REF!,N2-2,#REF!)</f>
        <v>#REF!</v>
      </c>
      <c r="I52" s="104" t="e">
        <f>SUM(D52:H52)</f>
        <v>#REF!</v>
      </c>
      <c r="J52" s="76"/>
    </row>
    <row r="53" spans="2:10" ht="15" thickBot="1">
      <c r="B53" s="74"/>
      <c r="C53" s="98" t="s">
        <v>255</v>
      </c>
      <c r="D53" s="105">
        <f>D52-D51</f>
        <v>0</v>
      </c>
      <c r="E53" s="106" t="e">
        <f t="shared" ref="E53:G53" si="3">E52-E51</f>
        <v>#REF!</v>
      </c>
      <c r="F53" s="106" t="e">
        <f t="shared" si="3"/>
        <v>#REF!</v>
      </c>
      <c r="G53" s="106" t="e">
        <f t="shared" si="3"/>
        <v>#REF!</v>
      </c>
      <c r="H53" s="106" t="e">
        <f t="shared" ref="H53" si="4">H52-H51</f>
        <v>#REF!</v>
      </c>
      <c r="I53" s="107">
        <f>IFERROR(I52-I51,0)</f>
        <v>0</v>
      </c>
      <c r="J53" s="76"/>
    </row>
    <row r="54" spans="2:10" ht="15" thickBot="1">
      <c r="B54" s="74"/>
      <c r="C54" s="75"/>
      <c r="D54" s="75"/>
      <c r="E54" s="75"/>
      <c r="F54" s="75"/>
      <c r="G54" s="75"/>
      <c r="H54" s="75"/>
      <c r="I54" s="75"/>
      <c r="J54" s="76"/>
    </row>
    <row r="55" spans="2:10" ht="24.95" thickBot="1">
      <c r="B55" s="74"/>
      <c r="C55" s="111" t="str">
        <f>"Revised Payment Request for Q"&amp;N2</f>
        <v>Revised Payment Request for Q1</v>
      </c>
      <c r="D55" s="112">
        <f>D43+D49+D53</f>
        <v>0</v>
      </c>
      <c r="E55" s="112" t="e">
        <f t="shared" ref="E55:I55" si="5">E43+E49+E53</f>
        <v>#REF!</v>
      </c>
      <c r="F55" s="112" t="e">
        <f t="shared" si="5"/>
        <v>#REF!</v>
      </c>
      <c r="G55" s="112" t="e">
        <f t="shared" si="5"/>
        <v>#REF!</v>
      </c>
      <c r="H55" s="112" t="e">
        <f t="shared" si="5"/>
        <v>#REF!</v>
      </c>
      <c r="I55" s="112" t="e">
        <f t="shared" si="5"/>
        <v>#REF!</v>
      </c>
      <c r="J55" s="76"/>
    </row>
    <row r="56" spans="2:10" ht="15" thickBot="1">
      <c r="B56" s="74"/>
      <c r="C56" s="75"/>
      <c r="D56" s="75"/>
      <c r="E56" s="75"/>
      <c r="F56" s="75"/>
      <c r="G56" s="75"/>
      <c r="H56" s="75"/>
      <c r="I56" s="75"/>
      <c r="J56" s="76"/>
    </row>
    <row r="57" spans="2:10" ht="15" thickBot="1">
      <c r="B57" s="74"/>
      <c r="C57" s="467" t="s">
        <v>256</v>
      </c>
      <c r="D57" s="468"/>
      <c r="E57" s="468"/>
      <c r="F57" s="468"/>
      <c r="G57" s="468"/>
      <c r="H57" s="468"/>
      <c r="I57" s="469"/>
      <c r="J57" s="76"/>
    </row>
    <row r="58" spans="2:10">
      <c r="B58" s="74"/>
      <c r="C58" s="75"/>
      <c r="D58" s="75"/>
      <c r="E58" s="75"/>
      <c r="F58" s="75"/>
      <c r="G58" s="75"/>
      <c r="H58" s="75"/>
      <c r="I58" s="75"/>
      <c r="J58" s="76"/>
    </row>
    <row r="59" spans="2:10" ht="26.1">
      <c r="B59" s="74"/>
      <c r="C59" s="113" t="s">
        <v>257</v>
      </c>
      <c r="D59" s="114" t="s">
        <v>258</v>
      </c>
      <c r="E59" s="114" t="s">
        <v>259</v>
      </c>
      <c r="F59" s="114" t="s">
        <v>260</v>
      </c>
      <c r="G59" s="114" t="s">
        <v>261</v>
      </c>
      <c r="H59" s="114" t="s">
        <v>262</v>
      </c>
      <c r="I59" s="114" t="s">
        <v>64</v>
      </c>
      <c r="J59" s="76"/>
    </row>
    <row r="60" spans="2:10">
      <c r="B60" s="115">
        <v>1</v>
      </c>
      <c r="C60" s="116" t="s">
        <v>263</v>
      </c>
      <c r="D60" s="117"/>
      <c r="E60" s="117"/>
      <c r="F60" s="117"/>
      <c r="G60" s="117"/>
      <c r="H60" s="117"/>
      <c r="I60" s="118">
        <f>SUM(D60:G60)</f>
        <v>0</v>
      </c>
      <c r="J60" s="76"/>
    </row>
    <row r="61" spans="2:10">
      <c r="B61" s="115">
        <v>2</v>
      </c>
      <c r="C61" s="116" t="s">
        <v>264</v>
      </c>
      <c r="D61" s="117"/>
      <c r="E61" s="117"/>
      <c r="F61" s="117"/>
      <c r="G61" s="117"/>
      <c r="H61" s="117"/>
      <c r="I61" s="118">
        <f t="shared" ref="I61:I63" si="6">SUM(D61:G61)</f>
        <v>0</v>
      </c>
      <c r="J61" s="76"/>
    </row>
    <row r="62" spans="2:10">
      <c r="B62" s="115">
        <v>3</v>
      </c>
      <c r="C62" s="116" t="s">
        <v>265</v>
      </c>
      <c r="D62" s="117"/>
      <c r="E62" s="117"/>
      <c r="F62" s="117"/>
      <c r="G62" s="117"/>
      <c r="H62" s="117"/>
      <c r="I62" s="118">
        <f t="shared" si="6"/>
        <v>0</v>
      </c>
      <c r="J62" s="76"/>
    </row>
    <row r="63" spans="2:10">
      <c r="B63" s="115">
        <v>4</v>
      </c>
      <c r="C63" s="116" t="s">
        <v>266</v>
      </c>
      <c r="D63" s="117"/>
      <c r="E63" s="117"/>
      <c r="F63" s="117"/>
      <c r="G63" s="117"/>
      <c r="H63" s="117"/>
      <c r="I63" s="118">
        <f t="shared" si="6"/>
        <v>0</v>
      </c>
      <c r="J63" s="76"/>
    </row>
    <row r="64" spans="2:10">
      <c r="B64" s="115">
        <v>5</v>
      </c>
      <c r="C64" s="116" t="s">
        <v>267</v>
      </c>
      <c r="D64" s="117"/>
      <c r="E64" s="117"/>
      <c r="F64" s="117"/>
      <c r="G64" s="117"/>
      <c r="H64" s="117"/>
      <c r="I64" s="119"/>
      <c r="J64" s="76"/>
    </row>
    <row r="65" spans="2:10">
      <c r="B65" s="115">
        <v>6</v>
      </c>
      <c r="C65" s="116" t="s">
        <v>268</v>
      </c>
      <c r="D65" s="117"/>
      <c r="E65" s="117"/>
      <c r="F65" s="117"/>
      <c r="G65" s="117"/>
      <c r="H65" s="117"/>
      <c r="I65" s="119"/>
      <c r="J65" s="76"/>
    </row>
    <row r="66" spans="2:10">
      <c r="B66" s="115">
        <v>7</v>
      </c>
      <c r="C66" s="116" t="s">
        <v>269</v>
      </c>
      <c r="D66" s="117"/>
      <c r="E66" s="117"/>
      <c r="F66" s="117"/>
      <c r="G66" s="117"/>
      <c r="H66" s="117"/>
      <c r="I66" s="119"/>
      <c r="J66" s="76"/>
    </row>
    <row r="67" spans="2:10">
      <c r="B67" s="115">
        <v>8</v>
      </c>
      <c r="C67" s="116" t="s">
        <v>270</v>
      </c>
      <c r="D67" s="117"/>
      <c r="E67" s="117"/>
      <c r="F67" s="117"/>
      <c r="G67" s="117"/>
      <c r="H67" s="117"/>
      <c r="I67" s="119"/>
      <c r="J67" s="76"/>
    </row>
    <row r="68" spans="2:10">
      <c r="B68" s="115">
        <v>9</v>
      </c>
      <c r="C68" s="116" t="s">
        <v>271</v>
      </c>
      <c r="D68" s="117"/>
      <c r="E68" s="117"/>
      <c r="F68" s="117"/>
      <c r="G68" s="117"/>
      <c r="H68" s="117"/>
      <c r="I68" s="119"/>
      <c r="J68" s="76"/>
    </row>
    <row r="69" spans="2:10">
      <c r="B69" s="115">
        <v>10</v>
      </c>
      <c r="C69" s="116" t="s">
        <v>272</v>
      </c>
      <c r="D69" s="117"/>
      <c r="E69" s="117"/>
      <c r="F69" s="117"/>
      <c r="G69" s="117"/>
      <c r="H69" s="117"/>
      <c r="I69" s="119"/>
      <c r="J69" s="76"/>
    </row>
    <row r="70" spans="2:10">
      <c r="B70" s="115">
        <v>11</v>
      </c>
      <c r="C70" s="116" t="s">
        <v>273</v>
      </c>
      <c r="D70" s="117"/>
      <c r="E70" s="117"/>
      <c r="F70" s="117"/>
      <c r="G70" s="117"/>
      <c r="H70" s="117"/>
      <c r="I70" s="119"/>
      <c r="J70" s="76"/>
    </row>
    <row r="71" spans="2:10" ht="15" thickBot="1">
      <c r="B71" s="115">
        <v>12</v>
      </c>
      <c r="C71" s="116" t="s">
        <v>274</v>
      </c>
      <c r="D71" s="120"/>
      <c r="E71" s="120"/>
      <c r="F71" s="120"/>
      <c r="G71" s="120"/>
      <c r="H71" s="120"/>
      <c r="I71" s="121"/>
      <c r="J71" s="76"/>
    </row>
    <row r="72" spans="2:10" ht="15" thickBot="1">
      <c r="B72" s="74"/>
      <c r="C72" s="122" t="s">
        <v>275</v>
      </c>
      <c r="D72" s="123">
        <f>SUM(D60:D71)</f>
        <v>0</v>
      </c>
      <c r="E72" s="123">
        <f t="shared" ref="E72:G72" si="7">SUM(E60:E71)</f>
        <v>0</v>
      </c>
      <c r="F72" s="123">
        <f t="shared" si="7"/>
        <v>0</v>
      </c>
      <c r="G72" s="124">
        <f t="shared" si="7"/>
        <v>0</v>
      </c>
      <c r="H72" s="136"/>
      <c r="I72" s="125">
        <f>SUM(I60:I71)</f>
        <v>0</v>
      </c>
      <c r="J72" s="76"/>
    </row>
    <row r="73" spans="2:10" ht="15" thickBot="1">
      <c r="B73" s="74"/>
      <c r="C73" s="126" t="s">
        <v>276</v>
      </c>
      <c r="D73" s="127" t="e">
        <f>#REF!</f>
        <v>#REF!</v>
      </c>
      <c r="E73" s="127" t="e">
        <f>#REF!</f>
        <v>#REF!</v>
      </c>
      <c r="F73" s="127" t="e">
        <f>#REF!</f>
        <v>#REF!</v>
      </c>
      <c r="G73" s="127" t="e">
        <f>#REF!</f>
        <v>#REF!</v>
      </c>
      <c r="H73" s="127" t="e">
        <f>#REF!</f>
        <v>#REF!</v>
      </c>
      <c r="I73" s="96" t="e">
        <f>SUM(D73:H73)</f>
        <v>#REF!</v>
      </c>
      <c r="J73" s="76"/>
    </row>
    <row r="74" spans="2:10" ht="15" thickBot="1">
      <c r="B74" s="74"/>
      <c r="C74" s="128" t="s">
        <v>277</v>
      </c>
      <c r="D74" s="127" t="e">
        <f>D73-D72</f>
        <v>#REF!</v>
      </c>
      <c r="E74" s="127" t="e">
        <f>E73-E72</f>
        <v>#REF!</v>
      </c>
      <c r="F74" s="127" t="e">
        <f>F73-F72</f>
        <v>#REF!</v>
      </c>
      <c r="G74" s="129" t="e">
        <f>G73-G72</f>
        <v>#REF!</v>
      </c>
      <c r="H74" s="137"/>
      <c r="I74" s="130" t="e">
        <f>I73-I72</f>
        <v>#REF!</v>
      </c>
      <c r="J74" s="76"/>
    </row>
    <row r="75" spans="2:10" ht="15" thickBot="1">
      <c r="B75" s="131"/>
      <c r="C75" s="132"/>
      <c r="D75" s="132"/>
      <c r="E75" s="132"/>
      <c r="F75" s="132"/>
      <c r="G75" s="132"/>
      <c r="H75" s="132"/>
      <c r="I75" s="132"/>
      <c r="J75" s="133"/>
    </row>
    <row r="76" spans="2:10" ht="15" thickTop="1"/>
  </sheetData>
  <protectedRanges>
    <protectedRange sqref="C36:E36 D37:E42 F36:H42" name="Shhet2.1_2_28"/>
  </protectedRanges>
  <mergeCells count="34">
    <mergeCell ref="C16:D16"/>
    <mergeCell ref="B2:J2"/>
    <mergeCell ref="F6:I6"/>
    <mergeCell ref="C7:E7"/>
    <mergeCell ref="F7:I7"/>
    <mergeCell ref="F8:I8"/>
    <mergeCell ref="C9:E9"/>
    <mergeCell ref="F9:I9"/>
    <mergeCell ref="C10:E10"/>
    <mergeCell ref="C11:E11"/>
    <mergeCell ref="C13:I13"/>
    <mergeCell ref="C21:D21"/>
    <mergeCell ref="C22:D22"/>
    <mergeCell ref="E21:I21"/>
    <mergeCell ref="E22:I22"/>
    <mergeCell ref="C17:D17"/>
    <mergeCell ref="C18:D18"/>
    <mergeCell ref="C19:D19"/>
    <mergeCell ref="E26:I26"/>
    <mergeCell ref="C26:D26"/>
    <mergeCell ref="C57:I57"/>
    <mergeCell ref="C6:D6"/>
    <mergeCell ref="E16:I16"/>
    <mergeCell ref="E17:I17"/>
    <mergeCell ref="E18:I18"/>
    <mergeCell ref="E19:I19"/>
    <mergeCell ref="E20:I20"/>
    <mergeCell ref="C23:D23"/>
    <mergeCell ref="C24:D24"/>
    <mergeCell ref="C25:D25"/>
    <mergeCell ref="E23:I23"/>
    <mergeCell ref="E24:I24"/>
    <mergeCell ref="E25:I25"/>
    <mergeCell ref="C20:D20"/>
  </mergeCells>
  <conditionalFormatting sqref="C45:I53">
    <cfRule type="expression" dxfId="0" priority="1">
      <formula>$N$2=1</formula>
    </cfRule>
  </conditionalFormatting>
  <dataValidations count="1">
    <dataValidation type="list" allowBlank="1" showInputMessage="1" showErrorMessage="1" sqref="N2" xr:uid="{5F25CF2A-CA40-4C5B-83DA-7B621C777D11}">
      <formula1>Insta</formula1>
    </dataValidation>
  </dataValidations>
  <pageMargins left="0.7" right="0.7" top="0.75" bottom="0.75" header="0.3" footer="0.3"/>
  <pageSetup paperSize="9" scale="96" orientation="portrait" r:id="rId1"/>
  <rowBreaks count="1" manualBreakCount="1">
    <brk id="3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F556F-6305-476B-99EC-AD4B5180CE32}">
  <sheetPr>
    <tabColor theme="8" tint="-0.249977111117893"/>
  </sheetPr>
  <dimension ref="B2:H64"/>
  <sheetViews>
    <sheetView showGridLines="0" zoomScale="70" zoomScaleNormal="70" workbookViewId="0">
      <selection activeCell="G71" sqref="G71"/>
    </sheetView>
  </sheetViews>
  <sheetFormatPr defaultColWidth="11.42578125" defaultRowHeight="14.45"/>
  <cols>
    <col min="2" max="2" width="24.7109375" customWidth="1"/>
    <col min="3" max="3" width="14.42578125" customWidth="1"/>
    <col min="4" max="4" width="12.5703125" bestFit="1" customWidth="1"/>
    <col min="5" max="7" width="11.5703125" bestFit="1" customWidth="1"/>
    <col min="8" max="8" width="12.7109375" bestFit="1" customWidth="1"/>
  </cols>
  <sheetData>
    <row r="2" spans="2:8" ht="18.600000000000001">
      <c r="B2" s="139" t="s">
        <v>278</v>
      </c>
      <c r="C2" s="140">
        <v>11</v>
      </c>
    </row>
    <row r="3" spans="2:8" ht="15" thickBot="1">
      <c r="C3" s="58"/>
    </row>
    <row r="4" spans="2:8" ht="15" thickBot="1">
      <c r="B4" t="s">
        <v>279</v>
      </c>
      <c r="C4" s="141" t="str">
        <f>'Budget template'!B2</f>
        <v>Partner name</v>
      </c>
      <c r="D4" s="142" t="e">
        <f>#REF!</f>
        <v>#REF!</v>
      </c>
      <c r="E4" s="142" t="e">
        <f>#REF!</f>
        <v>#REF!</v>
      </c>
      <c r="F4" s="142" t="e">
        <f>#REF!</f>
        <v>#REF!</v>
      </c>
      <c r="G4" s="142"/>
      <c r="H4" s="143" t="s">
        <v>64</v>
      </c>
    </row>
    <row r="5" spans="2:8" ht="15" thickBot="1">
      <c r="B5" s="68" t="str">
        <f>"Spent in "&amp;C2</f>
        <v>Spent in 11</v>
      </c>
      <c r="C5" s="144">
        <f>SUM(C8:C14)</f>
        <v>0</v>
      </c>
      <c r="D5" s="144" t="e">
        <f>SUM(D8:D14)</f>
        <v>#REF!</v>
      </c>
      <c r="E5" s="144" t="e">
        <f>SUM(E8:E14)</f>
        <v>#REF!</v>
      </c>
      <c r="F5" s="144" t="e">
        <f>SUM(F8:F14)</f>
        <v>#REF!</v>
      </c>
      <c r="G5" s="144"/>
      <c r="H5" s="145" t="e">
        <f>SUM(C5:F5)</f>
        <v>#REF!</v>
      </c>
    </row>
    <row r="6" spans="2:8" ht="15" thickBot="1">
      <c r="B6" s="146" t="s">
        <v>280</v>
      </c>
      <c r="C6" s="60" t="e">
        <f>#REF!</f>
        <v>#REF!</v>
      </c>
      <c r="D6" s="60" t="e">
        <f>#REF!</f>
        <v>#REF!</v>
      </c>
      <c r="E6" s="60" t="e">
        <f>#REF!</f>
        <v>#REF!</v>
      </c>
      <c r="F6" s="60" t="e">
        <f>#REF!</f>
        <v>#REF!</v>
      </c>
      <c r="G6" s="60"/>
      <c r="H6" s="145" t="e">
        <f>SUM(C6:F6)</f>
        <v>#REF!</v>
      </c>
    </row>
    <row r="7" spans="2:8">
      <c r="B7" s="146" t="s">
        <v>281</v>
      </c>
      <c r="C7" s="5" t="e">
        <f>C5/C6</f>
        <v>#REF!</v>
      </c>
      <c r="D7" s="5" t="e">
        <f t="shared" ref="D7:F7" si="0">D5/D6</f>
        <v>#REF!</v>
      </c>
      <c r="E7" s="5" t="e">
        <f t="shared" si="0"/>
        <v>#REF!</v>
      </c>
      <c r="F7" s="5" t="e">
        <f t="shared" si="0"/>
        <v>#REF!</v>
      </c>
      <c r="G7" s="5"/>
    </row>
    <row r="8" spans="2:8">
      <c r="B8" s="147" t="s">
        <v>282</v>
      </c>
      <c r="C8" s="148">
        <f>SUMIF('Budget template'!$R$6:$BA$6,"&lt;="&amp;Ratio!$C$2,'Budget template'!R13:BA13)</f>
        <v>0</v>
      </c>
      <c r="D8" s="148" t="e">
        <f>SUMIF(#REF!,"&lt;="&amp;Ratio!$C$2,#REF!)</f>
        <v>#REF!</v>
      </c>
      <c r="E8" s="148" t="e">
        <f>SUMIF(#REF!,"&lt;="&amp;Ratio!$C$2,#REF!)</f>
        <v>#REF!</v>
      </c>
      <c r="F8" s="148" t="e">
        <f>SUMIF(#REF!,"&lt;="&amp;Ratio!$C$2,#REF!)</f>
        <v>#REF!</v>
      </c>
      <c r="G8" s="148"/>
      <c r="H8" s="149" t="e">
        <f>SUM(C8:G8)</f>
        <v>#REF!</v>
      </c>
    </row>
    <row r="9" spans="2:8">
      <c r="B9" s="147" t="s">
        <v>283</v>
      </c>
      <c r="C9" s="148">
        <f>SUMIF('Budget template'!$R$6:$BA$6,"&lt;="&amp;Ratio!$C$2,'Budget template'!R36:BA36)</f>
        <v>0</v>
      </c>
      <c r="D9" s="148" t="e">
        <f>SUMIF(#REF!,"&lt;="&amp;Ratio!$C$2,#REF!)</f>
        <v>#REF!</v>
      </c>
      <c r="E9" s="148" t="e">
        <f>SUMIF(#REF!,"&lt;="&amp;Ratio!$C$2,#REF!)</f>
        <v>#REF!</v>
      </c>
      <c r="F9" s="148" t="e">
        <f>SUMIF(#REF!,"&lt;="&amp;Ratio!$C$2,#REF!)</f>
        <v>#REF!</v>
      </c>
      <c r="G9" s="148"/>
      <c r="H9" s="149" t="e">
        <f t="shared" ref="H9:H13" si="1">SUM(C9:G9)</f>
        <v>#REF!</v>
      </c>
    </row>
    <row r="10" spans="2:8">
      <c r="B10" s="147" t="s">
        <v>284</v>
      </c>
      <c r="C10" s="148">
        <f>SUMIF('Budget template'!$R$6:$BA$6,"&lt;="&amp;Ratio!$C$2,'Budget template'!R47:BA47)</f>
        <v>0</v>
      </c>
      <c r="D10" s="148" t="e">
        <f>SUMIF(#REF!,"&lt;="&amp;Ratio!$C$2,#REF!)</f>
        <v>#REF!</v>
      </c>
      <c r="E10" s="148" t="e">
        <f>SUMIF(#REF!,"&lt;="&amp;Ratio!$C$2,#REF!)</f>
        <v>#REF!</v>
      </c>
      <c r="F10" s="148" t="e">
        <f>SUMIF(#REF!,"&lt;="&amp;Ratio!$C$2,#REF!)</f>
        <v>#REF!</v>
      </c>
      <c r="G10" s="148"/>
      <c r="H10" s="149" t="e">
        <f t="shared" si="1"/>
        <v>#REF!</v>
      </c>
    </row>
    <row r="11" spans="2:8">
      <c r="B11" s="150" t="s">
        <v>285</v>
      </c>
      <c r="C11" s="148">
        <f>SUMIF('Budget template'!$R$6:$BA$6,"&lt;="&amp;Ratio!$C$2,'Budget template'!R81:BA81)</f>
        <v>0</v>
      </c>
      <c r="D11" s="148" t="e">
        <f>SUMIF(#REF!,"&lt;="&amp;Ratio!$C$2,#REF!)</f>
        <v>#REF!</v>
      </c>
      <c r="E11" s="148" t="e">
        <f>SUMIF(#REF!,"&lt;="&amp;Ratio!$C$2,#REF!)</f>
        <v>#REF!</v>
      </c>
      <c r="F11" s="148" t="e">
        <f>SUMIF(#REF!,"&lt;="&amp;Ratio!$C$2,#REF!)</f>
        <v>#REF!</v>
      </c>
      <c r="G11" s="148"/>
      <c r="H11" s="149" t="e">
        <f t="shared" si="1"/>
        <v>#REF!</v>
      </c>
    </row>
    <row r="12" spans="2:8">
      <c r="B12" s="150" t="s">
        <v>286</v>
      </c>
      <c r="C12" s="148">
        <f>SUMIF('Budget template'!$R$6:$BA$6,"&lt;="&amp;Ratio!$C$2,'Budget template'!R92:BA92)</f>
        <v>0</v>
      </c>
      <c r="D12" s="148" t="e">
        <f>SUMIF(#REF!,"&lt;="&amp;Ratio!$C$2,#REF!)</f>
        <v>#REF!</v>
      </c>
      <c r="E12" s="148" t="e">
        <f>SUMIF(#REF!,"&lt;="&amp;Ratio!$C$2,#REF!)</f>
        <v>#REF!</v>
      </c>
      <c r="F12" s="148" t="e">
        <f>SUMIF(#REF!,"&lt;="&amp;Ratio!$C$2,#REF!)</f>
        <v>#REF!</v>
      </c>
      <c r="G12" s="148"/>
      <c r="H12" s="149" t="e">
        <f t="shared" si="1"/>
        <v>#REF!</v>
      </c>
    </row>
    <row r="13" spans="2:8">
      <c r="B13" s="150" t="s">
        <v>287</v>
      </c>
      <c r="C13" s="148">
        <f>SUMIF('Budget template'!$R$6:$BA$6,"&lt;="&amp;Ratio!$C$2,'Budget template'!R103:BA103)</f>
        <v>0</v>
      </c>
      <c r="D13" s="148" t="e">
        <f>SUMIF(#REF!,"&lt;="&amp;Ratio!$C$2,#REF!)</f>
        <v>#REF!</v>
      </c>
      <c r="E13" s="148" t="e">
        <f>SUMIF(#REF!,"&lt;="&amp;Ratio!$C$2,#REF!)</f>
        <v>#REF!</v>
      </c>
      <c r="F13" s="148" t="e">
        <f>SUMIF(#REF!,"&lt;="&amp;Ratio!$C$2,#REF!)</f>
        <v>#REF!</v>
      </c>
      <c r="G13" s="148"/>
      <c r="H13" s="149" t="e">
        <f t="shared" si="1"/>
        <v>#REF!</v>
      </c>
    </row>
    <row r="14" spans="2:8">
      <c r="B14" s="151" t="s">
        <v>220</v>
      </c>
      <c r="C14" s="148">
        <f>SUMIF('Budget template'!$R$6:$BA$6,"&lt;="&amp;Ratio!$C$2,'Budget template'!R127:BA127)</f>
        <v>0</v>
      </c>
      <c r="D14" s="148" t="e">
        <f>SUMIF(#REF!,"&lt;="&amp;Ratio!$C$2,#REF!)</f>
        <v>#REF!</v>
      </c>
      <c r="E14" s="148" t="e">
        <f>SUMIF(#REF!,"&lt;="&amp;Ratio!$C$2,#REF!)</f>
        <v>#REF!</v>
      </c>
      <c r="F14" s="148" t="e">
        <f>SUMIF(#REF!,"&lt;="&amp;Ratio!$C$2,#REF!)</f>
        <v>#REF!</v>
      </c>
      <c r="G14" s="148"/>
      <c r="H14" s="149" t="e">
        <f>SUM(C14:G14)</f>
        <v>#REF!</v>
      </c>
    </row>
    <row r="60" spans="2:5">
      <c r="B60" s="72" t="s">
        <v>288</v>
      </c>
      <c r="C60" s="72" t="s">
        <v>289</v>
      </c>
      <c r="D60" s="298" t="e">
        <f>SUMIF(#REF!,Ratio!C60,#REF!)</f>
        <v>#REF!</v>
      </c>
      <c r="E60" s="299" t="e">
        <f>D60/$D$64</f>
        <v>#REF!</v>
      </c>
    </row>
    <row r="61" spans="2:5">
      <c r="B61" s="72" t="s">
        <v>290</v>
      </c>
      <c r="C61" s="72" t="s">
        <v>291</v>
      </c>
      <c r="D61" s="298" t="e">
        <f>SUMIF(#REF!,Ratio!C61,#REF!)</f>
        <v>#REF!</v>
      </c>
      <c r="E61" s="299" t="e">
        <f t="shared" ref="E61:E63" si="2">D61/$D$64</f>
        <v>#REF!</v>
      </c>
    </row>
    <row r="62" spans="2:5">
      <c r="B62" s="72" t="s">
        <v>219</v>
      </c>
      <c r="C62" s="72" t="s">
        <v>292</v>
      </c>
      <c r="D62" s="298" t="e">
        <f>SUMIF(#REF!,Ratio!C62,#REF!)</f>
        <v>#REF!</v>
      </c>
      <c r="E62" s="299" t="e">
        <f t="shared" si="2"/>
        <v>#REF!</v>
      </c>
    </row>
    <row r="63" spans="2:5">
      <c r="B63" s="72" t="s">
        <v>293</v>
      </c>
      <c r="C63" s="72" t="s">
        <v>294</v>
      </c>
      <c r="D63" s="298" t="e">
        <f>SUMIF(#REF!,Ratio!C63,#REF!)</f>
        <v>#REF!</v>
      </c>
      <c r="E63" s="299" t="e">
        <f t="shared" si="2"/>
        <v>#REF!</v>
      </c>
    </row>
    <row r="64" spans="2:5">
      <c r="B64" t="s">
        <v>64</v>
      </c>
      <c r="D64" s="12" t="e">
        <f>SUM(D60:D63)</f>
        <v>#REF!</v>
      </c>
    </row>
  </sheetData>
  <protectedRanges>
    <protectedRange sqref="B8" name="Shhet2.1_2"/>
    <protectedRange sqref="C8:G14" name="Shhet2.1_2_1"/>
  </protectedRanges>
  <dataValidations count="1">
    <dataValidation type="list" allowBlank="1" showInputMessage="1" showErrorMessage="1" sqref="C2" xr:uid="{BC751021-2086-45A4-A32C-06CBCF7BAA98}">
      <formula1>Q</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AA9F1-871A-4768-A287-12A1F49B6196}">
  <sheetPr>
    <tabColor theme="5" tint="0.79998168889431442"/>
  </sheetPr>
  <dimension ref="A1:M65"/>
  <sheetViews>
    <sheetView topLeftCell="A24" workbookViewId="0">
      <selection activeCell="B34" sqref="B34"/>
    </sheetView>
  </sheetViews>
  <sheetFormatPr defaultColWidth="8.7109375" defaultRowHeight="14.45"/>
  <cols>
    <col min="1" max="1" width="16.5703125" customWidth="1"/>
    <col min="2" max="2" width="11.28515625" customWidth="1"/>
    <col min="4" max="5" width="9.28515625" customWidth="1"/>
    <col min="6" max="6" width="9.5703125" bestFit="1" customWidth="1"/>
    <col min="8" max="8" width="28.7109375" bestFit="1" customWidth="1"/>
    <col min="12" max="12" width="9.28515625" bestFit="1" customWidth="1"/>
  </cols>
  <sheetData>
    <row r="1" spans="1:6">
      <c r="A1" s="160"/>
    </row>
    <row r="3" spans="1:6">
      <c r="A3" s="160"/>
    </row>
    <row r="4" spans="1:6">
      <c r="A4" s="160"/>
    </row>
    <row r="5" spans="1:6">
      <c r="A5" s="162"/>
      <c r="B5" s="162"/>
      <c r="C5" s="162"/>
      <c r="D5" s="162"/>
      <c r="E5" s="162"/>
      <c r="F5" s="162"/>
    </row>
    <row r="6" spans="1:6">
      <c r="A6" s="162"/>
      <c r="B6" s="162"/>
      <c r="C6" s="162"/>
      <c r="D6" s="162"/>
      <c r="E6" s="162"/>
      <c r="F6" s="162"/>
    </row>
    <row r="7" spans="1:6">
      <c r="A7" s="162"/>
      <c r="B7" s="162"/>
      <c r="C7" s="162"/>
      <c r="D7" s="162"/>
      <c r="E7" s="162"/>
      <c r="F7" s="162"/>
    </row>
    <row r="8" spans="1:6">
      <c r="A8" s="162"/>
      <c r="B8" s="162"/>
      <c r="C8" s="162"/>
      <c r="D8" s="162"/>
      <c r="E8" s="162"/>
      <c r="F8" s="162"/>
    </row>
    <row r="9" spans="1:6">
      <c r="A9" s="162"/>
      <c r="B9" s="162"/>
      <c r="C9" s="162"/>
      <c r="D9" s="162"/>
      <c r="E9" s="162"/>
      <c r="F9" s="162"/>
    </row>
    <row r="10" spans="1:6">
      <c r="A10" s="162"/>
      <c r="B10" s="162"/>
      <c r="C10" s="162"/>
      <c r="D10" s="162"/>
      <c r="E10" s="162"/>
      <c r="F10" s="162"/>
    </row>
    <row r="11" spans="1:6">
      <c r="A11" s="162"/>
      <c r="B11" s="162"/>
      <c r="C11" s="162"/>
      <c r="D11" s="162"/>
      <c r="E11" s="162"/>
      <c r="F11" s="162"/>
    </row>
    <row r="12" spans="1:6">
      <c r="A12" s="162"/>
      <c r="B12" s="162"/>
      <c r="C12" s="162"/>
      <c r="D12" s="162"/>
      <c r="E12" s="162"/>
      <c r="F12" s="162"/>
    </row>
    <row r="13" spans="1:6">
      <c r="A13" s="485"/>
      <c r="B13" s="485"/>
      <c r="C13" s="485"/>
      <c r="D13" s="485"/>
      <c r="E13" s="163"/>
      <c r="F13" s="163"/>
    </row>
    <row r="15" spans="1:6">
      <c r="A15" s="160"/>
    </row>
    <row r="16" spans="1:6">
      <c r="A16" s="161"/>
      <c r="B16" s="161"/>
      <c r="C16" s="161"/>
      <c r="D16" s="161"/>
      <c r="E16" s="161"/>
      <c r="F16" s="161"/>
    </row>
    <row r="17" spans="1:6">
      <c r="A17" s="162"/>
      <c r="B17" s="162"/>
      <c r="C17" s="162"/>
      <c r="D17" s="162"/>
      <c r="E17" s="162"/>
      <c r="F17" s="162"/>
    </row>
    <row r="18" spans="1:6">
      <c r="A18" s="162"/>
      <c r="B18" s="162"/>
      <c r="C18" s="162"/>
      <c r="D18" s="162"/>
      <c r="E18" s="162"/>
      <c r="F18" s="162"/>
    </row>
    <row r="19" spans="1:6">
      <c r="A19" s="162"/>
      <c r="B19" s="162"/>
      <c r="C19" s="162"/>
      <c r="D19" s="162"/>
      <c r="E19" s="162"/>
      <c r="F19" s="162"/>
    </row>
    <row r="20" spans="1:6">
      <c r="A20" s="162"/>
      <c r="B20" s="162"/>
      <c r="C20" s="162"/>
      <c r="D20" s="162"/>
      <c r="E20" s="162"/>
      <c r="F20" s="162"/>
    </row>
    <row r="21" spans="1:6">
      <c r="A21" s="485"/>
      <c r="B21" s="485"/>
      <c r="C21" s="485"/>
      <c r="D21" s="485"/>
      <c r="E21" s="163"/>
      <c r="F21" s="163"/>
    </row>
    <row r="23" spans="1:6">
      <c r="A23" s="160"/>
    </row>
    <row r="24" spans="1:6">
      <c r="A24" s="161"/>
      <c r="B24" s="161"/>
      <c r="C24" s="161"/>
      <c r="D24" s="161"/>
      <c r="E24" s="161"/>
      <c r="F24" s="161"/>
    </row>
    <row r="25" spans="1:6">
      <c r="A25" s="162"/>
      <c r="B25" s="162"/>
      <c r="C25" s="162"/>
      <c r="D25" s="162"/>
      <c r="E25" s="162"/>
      <c r="F25" s="162"/>
    </row>
    <row r="26" spans="1:6">
      <c r="A26" s="162"/>
      <c r="B26" s="162"/>
      <c r="C26" s="162"/>
      <c r="D26" s="162"/>
      <c r="E26" s="162"/>
      <c r="F26" s="162"/>
    </row>
    <row r="27" spans="1:6">
      <c r="A27" s="162"/>
      <c r="B27" s="162"/>
      <c r="C27" s="162"/>
      <c r="D27" s="162"/>
      <c r="E27" s="162"/>
      <c r="F27" s="162"/>
    </row>
    <row r="28" spans="1:6">
      <c r="A28" s="485"/>
      <c r="B28" s="485"/>
      <c r="C28" s="485"/>
      <c r="D28" s="485"/>
      <c r="E28" s="163"/>
      <c r="F28" s="163"/>
    </row>
    <row r="30" spans="1:6">
      <c r="A30" s="160"/>
    </row>
    <row r="31" spans="1:6">
      <c r="A31" s="161"/>
      <c r="B31" s="161"/>
      <c r="C31" s="161"/>
      <c r="D31" s="161"/>
      <c r="E31" s="161"/>
      <c r="F31" s="161"/>
    </row>
    <row r="32" spans="1:6">
      <c r="A32" s="162"/>
      <c r="B32" s="162"/>
      <c r="C32" s="162"/>
      <c r="D32" s="162"/>
      <c r="E32" s="162"/>
      <c r="F32" s="162"/>
    </row>
    <row r="33" spans="1:13">
      <c r="A33" s="162"/>
      <c r="B33" s="162"/>
      <c r="C33" s="162"/>
      <c r="D33" s="162"/>
      <c r="E33" s="162"/>
      <c r="F33" s="162"/>
    </row>
    <row r="34" spans="1:13">
      <c r="A34" s="162"/>
      <c r="B34" s="162"/>
      <c r="C34" s="162"/>
      <c r="D34" s="162"/>
      <c r="E34" s="162"/>
      <c r="F34" s="162"/>
    </row>
    <row r="35" spans="1:13">
      <c r="A35" s="485"/>
      <c r="B35" s="485"/>
      <c r="C35" s="485"/>
      <c r="D35" s="485"/>
      <c r="E35" s="163"/>
      <c r="F35" s="163"/>
    </row>
    <row r="37" spans="1:13">
      <c r="A37" s="160"/>
    </row>
    <row r="38" spans="1:13">
      <c r="A38" s="161"/>
      <c r="B38" s="161"/>
      <c r="C38" s="161"/>
      <c r="D38" s="161"/>
      <c r="E38" s="161"/>
      <c r="F38" s="161"/>
      <c r="H38" s="161"/>
      <c r="I38" s="161"/>
      <c r="J38" s="161"/>
      <c r="K38" s="161"/>
      <c r="L38" s="161"/>
      <c r="M38" s="161"/>
    </row>
    <row r="39" spans="1:13">
      <c r="A39" s="162"/>
      <c r="B39" s="162"/>
      <c r="C39" s="162"/>
      <c r="D39" s="162"/>
      <c r="E39" s="162"/>
      <c r="F39" s="162"/>
      <c r="H39" s="162"/>
      <c r="I39" s="162"/>
      <c r="J39" s="162"/>
      <c r="K39" s="162"/>
      <c r="L39" s="162"/>
      <c r="M39" s="162"/>
    </row>
    <row r="40" spans="1:13">
      <c r="A40" s="164"/>
      <c r="B40" s="162"/>
      <c r="C40" s="162"/>
      <c r="D40" s="162"/>
      <c r="E40" s="162"/>
      <c r="F40" s="162"/>
      <c r="H40" s="164"/>
      <c r="I40" s="162"/>
      <c r="J40" s="162"/>
      <c r="K40" s="162"/>
      <c r="L40" s="162"/>
      <c r="M40" s="162"/>
    </row>
    <row r="41" spans="1:13">
      <c r="A41" s="164"/>
      <c r="B41" s="162"/>
      <c r="C41" s="162"/>
      <c r="D41" s="162"/>
      <c r="E41" s="162"/>
      <c r="F41" s="162"/>
      <c r="H41" s="164"/>
      <c r="I41" s="162"/>
      <c r="J41" s="162"/>
      <c r="K41" s="162"/>
      <c r="L41" s="162"/>
      <c r="M41" s="162"/>
    </row>
    <row r="42" spans="1:13">
      <c r="A42" s="164"/>
      <c r="B42" s="162"/>
      <c r="C42" s="162"/>
      <c r="D42" s="162"/>
      <c r="E42" s="162"/>
      <c r="F42" s="162"/>
      <c r="H42" s="164"/>
      <c r="I42" s="162"/>
      <c r="J42" s="162"/>
      <c r="K42" s="162"/>
      <c r="L42" s="162"/>
      <c r="M42" s="162"/>
    </row>
    <row r="43" spans="1:13">
      <c r="A43" s="164"/>
      <c r="B43" s="162"/>
      <c r="C43" s="162"/>
      <c r="D43" s="162"/>
      <c r="E43" s="162"/>
      <c r="F43" s="162"/>
      <c r="H43" s="164"/>
      <c r="I43" s="162"/>
      <c r="J43" s="162"/>
      <c r="K43" s="162"/>
      <c r="L43" s="162"/>
      <c r="M43" s="162"/>
    </row>
    <row r="44" spans="1:13">
      <c r="A44" s="164"/>
      <c r="B44" s="162"/>
      <c r="C44" s="162"/>
      <c r="D44" s="162"/>
      <c r="E44" s="162"/>
      <c r="F44" s="162"/>
      <c r="H44" s="164"/>
      <c r="I44" s="162"/>
      <c r="J44" s="162"/>
      <c r="K44" s="162"/>
      <c r="L44" s="162"/>
      <c r="M44" s="162"/>
    </row>
    <row r="45" spans="1:13">
      <c r="A45" s="164"/>
      <c r="B45" s="162"/>
      <c r="C45" s="162"/>
      <c r="D45" s="162"/>
      <c r="E45" s="162"/>
      <c r="F45" s="162"/>
      <c r="H45" s="162"/>
      <c r="I45" s="162"/>
      <c r="J45" s="162"/>
      <c r="K45" s="162"/>
      <c r="L45" s="162"/>
      <c r="M45" s="162"/>
    </row>
    <row r="46" spans="1:13">
      <c r="A46" s="164"/>
      <c r="B46" s="162"/>
      <c r="C46" s="162"/>
      <c r="D46" s="162"/>
      <c r="E46" s="162"/>
      <c r="F46" s="162"/>
      <c r="H46" s="164"/>
      <c r="I46" s="162"/>
      <c r="J46" s="162"/>
      <c r="K46" s="162"/>
      <c r="L46" s="162"/>
      <c r="M46" s="162"/>
    </row>
    <row r="47" spans="1:13">
      <c r="A47" s="164"/>
      <c r="B47" s="162"/>
      <c r="C47" s="162"/>
      <c r="D47" s="162"/>
      <c r="E47" s="162"/>
      <c r="F47" s="162"/>
      <c r="H47" s="164"/>
      <c r="I47" s="162"/>
      <c r="J47" s="162"/>
      <c r="K47" s="162"/>
      <c r="L47" s="162"/>
      <c r="M47" s="162"/>
    </row>
    <row r="48" spans="1:13">
      <c r="A48" s="164"/>
      <c r="B48" s="162"/>
      <c r="C48" s="162"/>
      <c r="D48" s="162"/>
      <c r="E48" s="162"/>
      <c r="F48" s="162"/>
      <c r="H48" s="164"/>
      <c r="I48" s="162"/>
      <c r="J48" s="162"/>
      <c r="K48" s="162"/>
      <c r="L48" s="162"/>
      <c r="M48" s="162"/>
    </row>
    <row r="49" spans="1:13">
      <c r="A49" s="164"/>
      <c r="B49" s="162"/>
      <c r="C49" s="162"/>
      <c r="D49" s="162"/>
      <c r="E49" s="162"/>
      <c r="F49" s="162"/>
      <c r="H49" s="162"/>
      <c r="I49" s="162"/>
      <c r="J49" s="162"/>
      <c r="K49" s="162"/>
      <c r="L49" s="162"/>
      <c r="M49" s="162"/>
    </row>
    <row r="50" spans="1:13">
      <c r="A50" s="162"/>
      <c r="B50" s="162"/>
      <c r="C50" s="162"/>
      <c r="D50" s="162"/>
      <c r="E50" s="162"/>
      <c r="F50" s="162"/>
      <c r="H50" s="485"/>
      <c r="I50" s="485"/>
      <c r="J50" s="485"/>
      <c r="K50" s="485"/>
      <c r="L50" s="163"/>
      <c r="M50" s="163"/>
    </row>
    <row r="51" spans="1:13">
      <c r="A51" s="164"/>
      <c r="B51" s="162"/>
      <c r="C51" s="162"/>
      <c r="D51" s="162"/>
      <c r="E51" s="162"/>
      <c r="F51" s="162"/>
    </row>
    <row r="52" spans="1:13">
      <c r="A52" s="164"/>
      <c r="B52" s="162"/>
      <c r="C52" s="162"/>
      <c r="D52" s="162"/>
      <c r="E52" s="162"/>
      <c r="F52" s="162"/>
    </row>
    <row r="53" spans="1:13">
      <c r="A53" s="164"/>
      <c r="B53" s="162"/>
      <c r="C53" s="162"/>
      <c r="D53" s="162"/>
      <c r="E53" s="162"/>
      <c r="F53" s="162"/>
    </row>
    <row r="54" spans="1:13">
      <c r="A54" s="162"/>
      <c r="B54" s="162"/>
      <c r="C54" s="162"/>
      <c r="D54" s="162"/>
      <c r="E54" s="162"/>
      <c r="F54" s="162"/>
    </row>
    <row r="55" spans="1:13">
      <c r="A55" s="485"/>
      <c r="B55" s="485"/>
      <c r="C55" s="485"/>
      <c r="D55" s="485"/>
      <c r="E55" s="163"/>
      <c r="F55" s="163"/>
    </row>
    <row r="57" spans="1:13">
      <c r="A57" s="160"/>
    </row>
    <row r="58" spans="1:13">
      <c r="A58" s="161"/>
      <c r="B58" s="161"/>
      <c r="C58" s="161"/>
      <c r="D58" s="161"/>
      <c r="E58" s="161"/>
      <c r="F58" s="161"/>
    </row>
    <row r="59" spans="1:13">
      <c r="A59" s="162"/>
      <c r="B59" s="162"/>
      <c r="C59" s="162"/>
      <c r="D59" s="162"/>
      <c r="E59" s="162"/>
      <c r="F59" s="162"/>
    </row>
    <row r="60" spans="1:13">
      <c r="A60" s="162"/>
      <c r="B60" s="162"/>
      <c r="C60" s="162"/>
      <c r="D60" s="162"/>
      <c r="E60" s="162"/>
      <c r="F60" s="162"/>
    </row>
    <row r="61" spans="1:13">
      <c r="A61" s="162"/>
      <c r="B61" s="162"/>
      <c r="C61" s="162"/>
      <c r="D61" s="162"/>
      <c r="E61" s="162"/>
      <c r="F61" s="162"/>
    </row>
    <row r="62" spans="1:13">
      <c r="A62" s="162"/>
      <c r="B62" s="162"/>
      <c r="C62" s="162"/>
      <c r="D62" s="162"/>
      <c r="E62" s="162"/>
      <c r="F62" s="162"/>
    </row>
    <row r="63" spans="1:13">
      <c r="A63" s="162"/>
      <c r="B63" s="162"/>
      <c r="C63" s="162"/>
      <c r="D63" s="162"/>
      <c r="E63" s="162"/>
      <c r="F63" s="162"/>
    </row>
    <row r="64" spans="1:13">
      <c r="A64" s="162"/>
      <c r="B64" s="162"/>
      <c r="C64" s="162"/>
      <c r="D64" s="162"/>
      <c r="E64" s="162"/>
      <c r="F64" s="162"/>
    </row>
    <row r="65" spans="1:6">
      <c r="A65" s="485"/>
      <c r="B65" s="485"/>
      <c r="C65" s="485"/>
      <c r="D65" s="485"/>
      <c r="E65" s="163"/>
      <c r="F65" s="163"/>
    </row>
  </sheetData>
  <mergeCells count="7">
    <mergeCell ref="A55:D55"/>
    <mergeCell ref="H50:K50"/>
    <mergeCell ref="A65:D65"/>
    <mergeCell ref="A13:D13"/>
    <mergeCell ref="A21:D21"/>
    <mergeCell ref="A28:D28"/>
    <mergeCell ref="A35:D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CA19D-38EB-43F6-9A98-1AA692DD0AC4}">
  <sheetPr>
    <tabColor theme="5" tint="0.79998168889431442"/>
  </sheetPr>
  <dimension ref="A1:BL129"/>
  <sheetViews>
    <sheetView topLeftCell="A10" zoomScaleNormal="100" workbookViewId="0">
      <selection activeCell="G43" sqref="G43"/>
    </sheetView>
  </sheetViews>
  <sheetFormatPr defaultColWidth="11.42578125" defaultRowHeight="15" customHeight="1" outlineLevelRow="1"/>
  <cols>
    <col min="1" max="1" width="2.5703125" style="16" customWidth="1"/>
    <col min="2" max="2" width="10.140625" style="16" customWidth="1"/>
    <col min="3" max="3" width="11.28515625" style="16" bestFit="1" customWidth="1"/>
    <col min="4" max="4" width="19.42578125" style="16" customWidth="1"/>
    <col min="5" max="5" width="49.28515625" style="16" customWidth="1"/>
    <col min="6" max="6" width="13.5703125" style="16" customWidth="1"/>
    <col min="7" max="7" width="14.140625" style="16" customWidth="1"/>
    <col min="8" max="8" width="9.140625" style="16" bestFit="1" customWidth="1"/>
    <col min="9" max="9" width="9.42578125" style="16" bestFit="1" customWidth="1"/>
    <col min="10" max="10" width="10.5703125" style="16" customWidth="1"/>
    <col min="11" max="11" width="13" style="16" customWidth="1"/>
    <col min="12" max="12" width="20" style="16" customWidth="1"/>
    <col min="13" max="13" width="3.140625" style="16" customWidth="1"/>
    <col min="14" max="14" width="13" style="16" customWidth="1"/>
    <col min="15" max="15" width="12.140625" style="16" customWidth="1"/>
    <col min="16" max="16" width="13.5703125" style="16" customWidth="1"/>
    <col min="17" max="17" width="6.5703125" style="393" customWidth="1"/>
    <col min="18" max="56" width="9.7109375" style="16" hidden="1" customWidth="1"/>
    <col min="57" max="57" width="4.42578125" style="16" hidden="1" customWidth="1"/>
    <col min="58" max="59" width="9.7109375" style="16" hidden="1" customWidth="1"/>
    <col min="60" max="60" width="4" style="16" hidden="1" customWidth="1"/>
    <col min="61" max="63" width="9.7109375" style="16" hidden="1" customWidth="1"/>
    <col min="64" max="64" width="82.85546875" style="39" customWidth="1"/>
    <col min="65" max="65" width="4.7109375" style="16" customWidth="1"/>
    <col min="66" max="16384" width="11.42578125" style="16"/>
  </cols>
  <sheetData>
    <row r="1" spans="1:64" thickBot="1">
      <c r="A1" s="13"/>
      <c r="B1" s="13"/>
      <c r="C1" s="13"/>
      <c r="F1" s="13"/>
      <c r="G1" s="13"/>
      <c r="H1" s="13"/>
      <c r="I1" s="13"/>
      <c r="J1" s="13"/>
      <c r="K1" s="13"/>
      <c r="L1" s="13"/>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5"/>
      <c r="BH1" s="14"/>
      <c r="BI1" s="14"/>
      <c r="BJ1" s="15"/>
    </row>
    <row r="2" spans="1:64" ht="14.45" customHeight="1" thickBot="1">
      <c r="A2" s="13"/>
      <c r="B2" s="438" t="s">
        <v>26</v>
      </c>
      <c r="C2" s="439"/>
      <c r="D2" s="440"/>
      <c r="E2" s="441"/>
      <c r="F2" s="351" t="str">
        <f>Data!F3</f>
        <v>Direct à Benef</v>
      </c>
      <c r="G2" s="352">
        <f>SUMIF(C:C,F2,L:L)</f>
        <v>531000000</v>
      </c>
      <c r="H2" s="390">
        <f>IFERROR(G2/SUM($G$2:$G$6),"")</f>
        <v>0.946524064171123</v>
      </c>
      <c r="I2" s="13"/>
      <c r="J2" s="442" t="str">
        <f>Data!J3</f>
        <v>Assistance monétaire (cash)</v>
      </c>
      <c r="K2" s="442"/>
      <c r="L2" s="389">
        <f>SUMIF(D:D,J2,L:L)</f>
        <v>301650000</v>
      </c>
      <c r="Q2" s="390">
        <f>IFERROR(P2/SUM($G$2:$G$6),"")</f>
        <v>0</v>
      </c>
      <c r="V2" s="14"/>
      <c r="W2" s="14"/>
      <c r="X2" s="14"/>
      <c r="Y2" s="14"/>
      <c r="Z2" s="18"/>
      <c r="AA2" s="14"/>
      <c r="AB2" s="14"/>
      <c r="AC2" s="18"/>
      <c r="AD2" s="14"/>
      <c r="AE2" s="14"/>
      <c r="AF2" s="18"/>
      <c r="AG2" s="14"/>
      <c r="AH2" s="14"/>
      <c r="AI2" s="18"/>
      <c r="AJ2" s="14"/>
      <c r="AK2" s="14"/>
      <c r="AL2" s="18"/>
      <c r="AM2" s="14"/>
      <c r="AN2" s="14"/>
      <c r="AO2" s="18"/>
      <c r="AP2" s="14"/>
      <c r="AQ2" s="14"/>
      <c r="AR2" s="18"/>
      <c r="AS2" s="14"/>
      <c r="AT2" s="14"/>
      <c r="AU2" s="18"/>
      <c r="AV2" s="14"/>
      <c r="AW2" s="14"/>
      <c r="AX2" s="18"/>
      <c r="AY2" s="14"/>
      <c r="AZ2" s="14"/>
      <c r="BA2" s="18"/>
      <c r="BB2" s="14"/>
      <c r="BC2" s="14"/>
      <c r="BD2" s="14"/>
      <c r="BE2" s="14"/>
      <c r="BF2" s="14"/>
      <c r="BG2" s="15"/>
      <c r="BH2" s="14"/>
      <c r="BI2" s="14"/>
      <c r="BJ2" s="15"/>
    </row>
    <row r="3" spans="1:64" ht="15" customHeight="1">
      <c r="A3" s="13"/>
      <c r="B3" s="373" t="s">
        <v>27</v>
      </c>
      <c r="C3" s="373"/>
      <c r="D3" s="382"/>
      <c r="E3" s="372"/>
      <c r="F3" s="351" t="str">
        <f>Data!F4</f>
        <v>Autres Couts des Activités</v>
      </c>
      <c r="G3" s="352">
        <f>SUMIF(C:C,F3,L:L)</f>
        <v>0</v>
      </c>
      <c r="H3" s="390">
        <f t="shared" ref="H3:H6" si="0">IFERROR(G3/SUM($G$2:$G$6),"")</f>
        <v>0</v>
      </c>
      <c r="I3" s="13"/>
      <c r="J3" s="442" t="str">
        <f>Data!J4</f>
        <v>Sécurité alimentaire</v>
      </c>
      <c r="K3" s="442"/>
      <c r="L3" s="389">
        <f>SUMIF(D:D,J3,L:L)</f>
        <v>15000000</v>
      </c>
      <c r="Q3" s="390">
        <f t="shared" ref="Q3:Q6" si="1">IFERROR(P3/SUM($G$2:$G$6),"")</f>
        <v>0</v>
      </c>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5"/>
      <c r="BH3" s="14"/>
      <c r="BI3" s="14"/>
      <c r="BJ3" s="15"/>
    </row>
    <row r="4" spans="1:64" ht="14.45">
      <c r="A4" s="13"/>
      <c r="B4" s="373" t="s">
        <v>28</v>
      </c>
      <c r="C4" s="373"/>
      <c r="D4" s="382"/>
      <c r="E4" s="372"/>
      <c r="F4" s="351" t="str">
        <f>Data!F5</f>
        <v>MEAL</v>
      </c>
      <c r="G4" s="352">
        <f>SUMIF(C:C,F4,L:L)</f>
        <v>30000000</v>
      </c>
      <c r="H4" s="390">
        <f t="shared" si="0"/>
        <v>5.3475935828877004E-2</v>
      </c>
      <c r="I4" s="13"/>
      <c r="J4" s="442" t="str">
        <f>Data!J5</f>
        <v>Protection</v>
      </c>
      <c r="K4" s="442"/>
      <c r="L4" s="389">
        <f>SUMIF(D:D,J4,L:L)</f>
        <v>12000000</v>
      </c>
      <c r="Q4" s="390">
        <f t="shared" si="1"/>
        <v>0</v>
      </c>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5"/>
      <c r="BH4" s="14"/>
      <c r="BI4" s="14"/>
      <c r="BJ4" s="15"/>
    </row>
    <row r="5" spans="1:64" thickBot="1">
      <c r="A5" s="13"/>
      <c r="B5" s="35"/>
      <c r="C5" s="380"/>
      <c r="D5" s="371"/>
      <c r="E5" s="372"/>
      <c r="F5" s="351" t="str">
        <f>Data!F6</f>
        <v>Soutien</v>
      </c>
      <c r="G5" s="352">
        <f>SUMIF(C:C,F5,L:L)</f>
        <v>0</v>
      </c>
      <c r="H5" s="390">
        <f t="shared" si="0"/>
        <v>0</v>
      </c>
      <c r="I5" s="35"/>
      <c r="J5" s="442" t="str">
        <f>Data!J6</f>
        <v>Santé</v>
      </c>
      <c r="K5" s="442"/>
      <c r="L5" s="389">
        <f>SUMIF(D:D,J5,L:L)</f>
        <v>101500000</v>
      </c>
      <c r="Q5" s="390">
        <f t="shared" si="1"/>
        <v>0</v>
      </c>
      <c r="S5" s="13"/>
      <c r="T5" s="13"/>
      <c r="U5" s="13"/>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5"/>
      <c r="BH5" s="14"/>
      <c r="BI5" s="14"/>
      <c r="BJ5" s="15"/>
    </row>
    <row r="6" spans="1:64" ht="15" customHeight="1">
      <c r="A6" s="13"/>
      <c r="B6" s="428" t="s">
        <v>29</v>
      </c>
      <c r="C6" s="428"/>
      <c r="D6" s="400">
        <f>L129</f>
        <v>900581280.36000001</v>
      </c>
      <c r="E6" s="372"/>
      <c r="F6" s="351" t="str">
        <f>Data!F7</f>
        <v>Renforcement des cap.</v>
      </c>
      <c r="G6" s="352">
        <f>SUMIF(C:C,F6,L:L)</f>
        <v>0</v>
      </c>
      <c r="H6" s="390">
        <f t="shared" si="0"/>
        <v>0</v>
      </c>
      <c r="I6" s="14"/>
      <c r="J6" s="442" t="str">
        <f>Data!J7</f>
        <v>Nutrition</v>
      </c>
      <c r="K6" s="442"/>
      <c r="L6" s="389">
        <f>SUMIF(D:D,J6,L:L)</f>
        <v>240000000</v>
      </c>
      <c r="M6" s="13"/>
      <c r="N6" s="14"/>
      <c r="O6" s="14"/>
      <c r="P6" s="14"/>
      <c r="Q6" s="390">
        <f t="shared" si="1"/>
        <v>0</v>
      </c>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432" t="s">
        <v>30</v>
      </c>
      <c r="BD6" s="433"/>
      <c r="BE6" s="14"/>
      <c r="BF6" s="432" t="s">
        <v>31</v>
      </c>
      <c r="BG6" s="433"/>
      <c r="BH6" s="14"/>
      <c r="BI6" s="432" t="s">
        <v>32</v>
      </c>
      <c r="BJ6" s="433"/>
    </row>
    <row r="7" spans="1:64" ht="15" customHeight="1">
      <c r="A7" s="13"/>
      <c r="B7" s="428" t="s">
        <v>33</v>
      </c>
      <c r="C7" s="428"/>
      <c r="D7" s="401">
        <f>N129</f>
        <v>0</v>
      </c>
      <c r="E7" s="381">
        <f>IFERROR(D7/D6," ")</f>
        <v>0</v>
      </c>
      <c r="I7" s="14"/>
      <c r="J7" s="442" t="str">
        <f>Data!J8</f>
        <v>Eau, Assainissement et Hygiène (WASH)</v>
      </c>
      <c r="K7" s="442"/>
      <c r="L7" s="389">
        <f>SUMIF(D:D,J7,L:L)</f>
        <v>0</v>
      </c>
      <c r="M7" s="13"/>
      <c r="N7" s="14"/>
      <c r="O7" s="14"/>
      <c r="P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434"/>
      <c r="BD7" s="435"/>
      <c r="BE7" s="14"/>
      <c r="BF7" s="434"/>
      <c r="BG7" s="435"/>
      <c r="BH7" s="14"/>
      <c r="BI7" s="434"/>
      <c r="BJ7" s="435"/>
      <c r="BL7" s="391"/>
    </row>
    <row r="8" spans="1:64" ht="15" customHeight="1">
      <c r="A8" s="13"/>
      <c r="B8" s="428" t="s">
        <v>34</v>
      </c>
      <c r="C8" s="428"/>
      <c r="D8" s="401">
        <f>O129</f>
        <v>0</v>
      </c>
      <c r="E8" s="381" t="str">
        <f>IFERROR(D8/D7," ")</f>
        <v xml:space="preserve"> </v>
      </c>
      <c r="I8" s="14"/>
      <c r="J8" s="442" t="str">
        <f>Data!J9</f>
        <v>Autres</v>
      </c>
      <c r="K8" s="442"/>
      <c r="L8" s="389">
        <f>SUMIF(D:D,J8,L:L)</f>
        <v>0</v>
      </c>
      <c r="M8" s="13"/>
      <c r="N8" s="14"/>
      <c r="O8" s="14"/>
      <c r="P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434"/>
      <c r="BD8" s="435"/>
      <c r="BE8" s="14"/>
      <c r="BF8" s="434"/>
      <c r="BG8" s="435"/>
      <c r="BH8" s="14"/>
      <c r="BI8" s="434"/>
      <c r="BJ8" s="435"/>
      <c r="BL8" s="391"/>
    </row>
    <row r="9" spans="1:64" ht="15" customHeight="1" thickBot="1">
      <c r="A9" s="13"/>
      <c r="B9" s="428" t="s">
        <v>35</v>
      </c>
      <c r="C9" s="428"/>
      <c r="D9" s="401">
        <f>P129</f>
        <v>0</v>
      </c>
      <c r="E9" s="381" t="str">
        <f>IFERROR(D9/D8," ")</f>
        <v xml:space="preserve"> </v>
      </c>
      <c r="I9" s="14"/>
      <c r="J9" s="14"/>
      <c r="K9" s="36"/>
      <c r="L9" s="13"/>
      <c r="M9" s="13"/>
      <c r="N9" s="14"/>
      <c r="O9" s="14"/>
      <c r="P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434"/>
      <c r="BD9" s="435"/>
      <c r="BE9" s="14"/>
      <c r="BF9" s="434"/>
      <c r="BG9" s="435"/>
      <c r="BH9" s="14"/>
      <c r="BI9" s="434"/>
      <c r="BJ9" s="435"/>
      <c r="BL9" s="391"/>
    </row>
    <row r="10" spans="1:64" thickBot="1">
      <c r="A10" s="13"/>
      <c r="D10" s="13"/>
      <c r="E10" s="13"/>
      <c r="F10" s="13"/>
      <c r="G10" s="13"/>
      <c r="H10" s="13"/>
      <c r="I10" s="13"/>
      <c r="J10" s="13"/>
      <c r="K10" s="13"/>
      <c r="L10" s="13"/>
      <c r="M10" s="13"/>
      <c r="N10" s="425" t="s">
        <v>36</v>
      </c>
      <c r="O10" s="425"/>
      <c r="P10" s="425"/>
      <c r="R10" s="429" t="s">
        <v>37</v>
      </c>
      <c r="S10" s="430"/>
      <c r="T10" s="431"/>
      <c r="U10" s="429" t="s">
        <v>38</v>
      </c>
      <c r="V10" s="430"/>
      <c r="W10" s="431"/>
      <c r="X10" s="429" t="s">
        <v>39</v>
      </c>
      <c r="Y10" s="430"/>
      <c r="Z10" s="431"/>
      <c r="AA10" s="429" t="s">
        <v>40</v>
      </c>
      <c r="AB10" s="430"/>
      <c r="AC10" s="431"/>
      <c r="AD10" s="429" t="s">
        <v>41</v>
      </c>
      <c r="AE10" s="430"/>
      <c r="AF10" s="431"/>
      <c r="AG10" s="429" t="s">
        <v>42</v>
      </c>
      <c r="AH10" s="430"/>
      <c r="AI10" s="431"/>
      <c r="AJ10" s="429" t="s">
        <v>43</v>
      </c>
      <c r="AK10" s="430"/>
      <c r="AL10" s="431"/>
      <c r="AM10" s="429" t="s">
        <v>44</v>
      </c>
      <c r="AN10" s="430"/>
      <c r="AO10" s="431"/>
      <c r="AP10" s="429" t="s">
        <v>45</v>
      </c>
      <c r="AQ10" s="430"/>
      <c r="AR10" s="431"/>
      <c r="AS10" s="429" t="s">
        <v>46</v>
      </c>
      <c r="AT10" s="430"/>
      <c r="AU10" s="431"/>
      <c r="AV10" s="429" t="s">
        <v>47</v>
      </c>
      <c r="AW10" s="430"/>
      <c r="AX10" s="431"/>
      <c r="AY10" s="429" t="s">
        <v>48</v>
      </c>
      <c r="AZ10" s="430"/>
      <c r="BA10" s="431"/>
      <c r="BB10" s="13"/>
      <c r="BC10" s="436"/>
      <c r="BD10" s="437"/>
      <c r="BE10" s="13"/>
      <c r="BF10" s="436"/>
      <c r="BG10" s="437"/>
      <c r="BH10" s="13"/>
      <c r="BI10" s="436"/>
      <c r="BJ10" s="437"/>
      <c r="BL10" s="426" t="s">
        <v>49</v>
      </c>
    </row>
    <row r="11" spans="1:64" s="39" customFormat="1" ht="26.1" customHeight="1" thickBot="1">
      <c r="A11" s="374"/>
      <c r="B11" s="384" t="s">
        <v>50</v>
      </c>
      <c r="C11" s="385" t="s">
        <v>51</v>
      </c>
      <c r="D11" s="385" t="s">
        <v>52</v>
      </c>
      <c r="E11" s="385" t="s">
        <v>53</v>
      </c>
      <c r="F11" s="385" t="s">
        <v>54</v>
      </c>
      <c r="G11" s="385" t="s">
        <v>55</v>
      </c>
      <c r="H11" s="385" t="s">
        <v>56</v>
      </c>
      <c r="I11" s="385" t="s">
        <v>57</v>
      </c>
      <c r="J11" s="385" t="s">
        <v>58</v>
      </c>
      <c r="K11" s="385" t="s">
        <v>59</v>
      </c>
      <c r="L11" s="386" t="s">
        <v>60</v>
      </c>
      <c r="M11" s="374"/>
      <c r="N11" s="375" t="s">
        <v>61</v>
      </c>
      <c r="O11" s="375" t="s">
        <v>62</v>
      </c>
      <c r="P11" s="375" t="s">
        <v>63</v>
      </c>
      <c r="Q11" s="392"/>
      <c r="R11" s="375" cm="1">
        <f t="array" ref="R11:BA11">EDATE(D3,_xlfn.SEQUENCE(1,36,0))</f>
        <v>0</v>
      </c>
      <c r="S11" s="375">
        <v>31</v>
      </c>
      <c r="T11" s="375">
        <v>60</v>
      </c>
      <c r="U11" s="375">
        <v>91</v>
      </c>
      <c r="V11" s="376">
        <v>121</v>
      </c>
      <c r="W11" s="377">
        <v>152</v>
      </c>
      <c r="X11" s="375">
        <v>182</v>
      </c>
      <c r="Y11" s="376">
        <v>213</v>
      </c>
      <c r="Z11" s="377">
        <v>244</v>
      </c>
      <c r="AA11" s="375">
        <v>274</v>
      </c>
      <c r="AB11" s="376">
        <v>305</v>
      </c>
      <c r="AC11" s="377">
        <v>335</v>
      </c>
      <c r="AD11" s="375">
        <v>366</v>
      </c>
      <c r="AE11" s="376">
        <v>397</v>
      </c>
      <c r="AF11" s="377">
        <v>425</v>
      </c>
      <c r="AG11" s="375">
        <v>456</v>
      </c>
      <c r="AH11" s="376">
        <v>486</v>
      </c>
      <c r="AI11" s="377">
        <v>517</v>
      </c>
      <c r="AJ11" s="375">
        <v>547</v>
      </c>
      <c r="AK11" s="376">
        <v>578</v>
      </c>
      <c r="AL11" s="377">
        <v>609</v>
      </c>
      <c r="AM11" s="375">
        <v>639</v>
      </c>
      <c r="AN11" s="376">
        <v>670</v>
      </c>
      <c r="AO11" s="377">
        <v>700</v>
      </c>
      <c r="AP11" s="375">
        <v>731</v>
      </c>
      <c r="AQ11" s="376">
        <v>762</v>
      </c>
      <c r="AR11" s="377">
        <v>790</v>
      </c>
      <c r="AS11" s="375">
        <v>821</v>
      </c>
      <c r="AT11" s="376">
        <v>851</v>
      </c>
      <c r="AU11" s="377">
        <v>882</v>
      </c>
      <c r="AV11" s="375">
        <v>912</v>
      </c>
      <c r="AW11" s="376">
        <v>943</v>
      </c>
      <c r="AX11" s="377">
        <v>974</v>
      </c>
      <c r="AY11" s="375">
        <v>1004</v>
      </c>
      <c r="AZ11" s="376">
        <v>1035</v>
      </c>
      <c r="BA11" s="377">
        <v>1065</v>
      </c>
      <c r="BB11" s="374"/>
      <c r="BC11" s="378" t="s">
        <v>64</v>
      </c>
      <c r="BD11" s="379" t="s">
        <v>65</v>
      </c>
      <c r="BE11" s="374"/>
      <c r="BF11" s="378" t="s">
        <v>64</v>
      </c>
      <c r="BG11" s="379" t="s">
        <v>65</v>
      </c>
      <c r="BH11" s="374"/>
      <c r="BI11" s="378" t="s">
        <v>64</v>
      </c>
      <c r="BJ11" s="379" t="s">
        <v>65</v>
      </c>
      <c r="BL11" s="427"/>
    </row>
    <row r="12" spans="1:64" s="39" customFormat="1" ht="36.6" customHeight="1" thickBot="1">
      <c r="A12" s="374"/>
      <c r="B12" s="384" t="s">
        <v>66</v>
      </c>
      <c r="C12" s="385" t="s">
        <v>51</v>
      </c>
      <c r="D12" s="385" t="s">
        <v>67</v>
      </c>
      <c r="E12" s="385" t="s">
        <v>53</v>
      </c>
      <c r="F12" s="385" t="s">
        <v>68</v>
      </c>
      <c r="G12" s="385" t="s">
        <v>55</v>
      </c>
      <c r="H12" s="385"/>
      <c r="I12" s="385" t="s">
        <v>57</v>
      </c>
      <c r="J12" s="385" t="s">
        <v>69</v>
      </c>
      <c r="K12" s="385" t="s">
        <v>70</v>
      </c>
      <c r="L12" s="386" t="s">
        <v>71</v>
      </c>
      <c r="M12" s="374"/>
      <c r="N12" s="375" t="s">
        <v>72</v>
      </c>
      <c r="O12" s="375" t="s">
        <v>73</v>
      </c>
      <c r="P12" s="375" t="s">
        <v>74</v>
      </c>
      <c r="Q12" s="392"/>
      <c r="R12" s="375"/>
      <c r="S12" s="376"/>
      <c r="T12" s="377"/>
      <c r="U12" s="375"/>
      <c r="V12" s="376"/>
      <c r="W12" s="377"/>
      <c r="X12" s="375"/>
      <c r="Y12" s="376"/>
      <c r="Z12" s="377"/>
      <c r="AA12" s="375"/>
      <c r="AB12" s="376"/>
      <c r="AC12" s="377"/>
      <c r="AD12" s="375"/>
      <c r="AE12" s="376"/>
      <c r="AF12" s="377"/>
      <c r="AG12" s="375"/>
      <c r="AH12" s="376"/>
      <c r="AI12" s="377"/>
      <c r="AJ12" s="375"/>
      <c r="AK12" s="376"/>
      <c r="AL12" s="377"/>
      <c r="AM12" s="375"/>
      <c r="AN12" s="376"/>
      <c r="AO12" s="377"/>
      <c r="AP12" s="375"/>
      <c r="AQ12" s="376"/>
      <c r="AR12" s="377"/>
      <c r="AS12" s="375"/>
      <c r="AT12" s="376"/>
      <c r="AU12" s="377"/>
      <c r="AV12" s="375"/>
      <c r="AW12" s="376"/>
      <c r="AX12" s="377"/>
      <c r="AY12" s="375"/>
      <c r="AZ12" s="376"/>
      <c r="BA12" s="377"/>
      <c r="BB12" s="374"/>
      <c r="BC12" s="378"/>
      <c r="BD12" s="379"/>
      <c r="BE12" s="374"/>
      <c r="BF12" s="378"/>
      <c r="BG12" s="379"/>
      <c r="BH12" s="374"/>
      <c r="BI12" s="378"/>
      <c r="BJ12" s="379"/>
      <c r="BL12" s="370" t="s">
        <v>75</v>
      </c>
    </row>
    <row r="13" spans="1:64" ht="15" customHeight="1">
      <c r="A13" s="13"/>
      <c r="B13" s="388" t="s">
        <v>295</v>
      </c>
      <c r="C13" s="387"/>
      <c r="D13" s="387"/>
      <c r="E13" s="387"/>
      <c r="F13" s="387"/>
      <c r="G13" s="387"/>
      <c r="H13" s="387"/>
      <c r="I13" s="387"/>
      <c r="J13" s="387"/>
      <c r="K13" s="387"/>
      <c r="L13" s="348">
        <f>SUM(L15:L24)</f>
        <v>569500000</v>
      </c>
      <c r="M13" s="20"/>
      <c r="N13" s="348">
        <f>SUM(N15:N24)</f>
        <v>189833333.33333334</v>
      </c>
      <c r="O13" s="348">
        <f>SUM(O15:O24)</f>
        <v>189833333.33333334</v>
      </c>
      <c r="P13" s="348">
        <f>SUM(P15:P24)</f>
        <v>189833333.33333334</v>
      </c>
      <c r="Q13" s="395" t="str">
        <f>IF((N13+O13+P13)=L13,"ok","Corriger la division")</f>
        <v>ok</v>
      </c>
      <c r="R13" s="175">
        <f>SUM(R14:R36)</f>
        <v>0</v>
      </c>
      <c r="S13" s="166">
        <f>SUM(S14:S36)</f>
        <v>0</v>
      </c>
      <c r="T13" s="176">
        <f>SUM(T14:T36)</f>
        <v>0</v>
      </c>
      <c r="U13" s="175">
        <f>SUM(U14:U36)</f>
        <v>0</v>
      </c>
      <c r="V13" s="166">
        <f>SUM(V14:V36)</f>
        <v>0</v>
      </c>
      <c r="W13" s="176">
        <f>SUM(W14:W36)</f>
        <v>0</v>
      </c>
      <c r="X13" s="175">
        <f>SUM(X14:X36)</f>
        <v>0</v>
      </c>
      <c r="Y13" s="166">
        <f>SUM(Y14:Y36)</f>
        <v>108000000</v>
      </c>
      <c r="Z13" s="176">
        <f>SUM(Z14:Z36)</f>
        <v>0</v>
      </c>
      <c r="AA13" s="175">
        <f>SUM(AA14:AA36)</f>
        <v>0</v>
      </c>
      <c r="AB13" s="166">
        <f>SUM(AB14:AB36)</f>
        <v>0</v>
      </c>
      <c r="AC13" s="176">
        <f>SUM(AC14:AC36)</f>
        <v>0</v>
      </c>
      <c r="AD13" s="175">
        <f>SUM(AD14:AD36)</f>
        <v>0</v>
      </c>
      <c r="AE13" s="166">
        <f>SUM(AE14:AE36)</f>
        <v>0</v>
      </c>
      <c r="AF13" s="176">
        <f>SUM(AF14:AF36)</f>
        <v>0</v>
      </c>
      <c r="AG13" s="175">
        <f>SUM(AG14:AG36)</f>
        <v>0</v>
      </c>
      <c r="AH13" s="166">
        <f>SUM(AH14:AH36)</f>
        <v>0</v>
      </c>
      <c r="AI13" s="176">
        <f>SUM(AI14:AI36)</f>
        <v>0</v>
      </c>
      <c r="AJ13" s="175">
        <f>SUM(AJ14:AJ36)</f>
        <v>0</v>
      </c>
      <c r="AK13" s="166">
        <f>SUM(AK14:AK36)</f>
        <v>0</v>
      </c>
      <c r="AL13" s="176">
        <f>SUM(AL14:AL36)</f>
        <v>0</v>
      </c>
      <c r="AM13" s="175">
        <f>SUM(AM14:AM36)</f>
        <v>0</v>
      </c>
      <c r="AN13" s="166">
        <f>SUM(AN14:AN36)</f>
        <v>0</v>
      </c>
      <c r="AO13" s="176">
        <f>SUM(AO14:AO36)</f>
        <v>0</v>
      </c>
      <c r="AP13" s="175">
        <f>SUM(AP14:AP36)</f>
        <v>0</v>
      </c>
      <c r="AQ13" s="166">
        <f>SUM(AQ14:AQ36)</f>
        <v>0</v>
      </c>
      <c r="AR13" s="176">
        <f>SUM(AR14:AR36)</f>
        <v>0</v>
      </c>
      <c r="AS13" s="175">
        <f>SUM(AS14:AS36)</f>
        <v>0</v>
      </c>
      <c r="AT13" s="166">
        <f>SUM(AT14:AT36)</f>
        <v>0</v>
      </c>
      <c r="AU13" s="176">
        <f>SUM(AU14:AU36)</f>
        <v>0</v>
      </c>
      <c r="AV13" s="175">
        <f>SUM(AV14:AV36)</f>
        <v>0</v>
      </c>
      <c r="AW13" s="166">
        <f>SUM(AW14:AW36)</f>
        <v>0</v>
      </c>
      <c r="AX13" s="176">
        <f>SUM(AX14:AX36)</f>
        <v>0</v>
      </c>
      <c r="AY13" s="175">
        <f>SUM(AY14:AY36)</f>
        <v>0</v>
      </c>
      <c r="AZ13" s="166">
        <f>SUM(AZ14:AZ36)</f>
        <v>0</v>
      </c>
      <c r="BA13" s="176">
        <f>SUM(BA14:BA36)</f>
        <v>0</v>
      </c>
      <c r="BB13" s="13"/>
      <c r="BC13" s="21">
        <f>SUM(BC14:BC36)</f>
        <v>0</v>
      </c>
      <c r="BD13" s="22">
        <f t="shared" ref="BD13:BD77" si="2">IFERROR(BC13/L13,0)</f>
        <v>0</v>
      </c>
      <c r="BE13" s="13"/>
      <c r="BF13" s="21">
        <f>SUM(BF14:BF36)</f>
        <v>108000000</v>
      </c>
      <c r="BG13" s="22">
        <f>IFERROR(BF13/L13,0)</f>
        <v>0.18964003511852504</v>
      </c>
      <c r="BH13" s="13"/>
      <c r="BI13" s="21">
        <f>SUM(BI14:BI36)</f>
        <v>108000000</v>
      </c>
      <c r="BJ13" s="22">
        <f>IFERROR(BI13/L13,0)</f>
        <v>0.18964003511852504</v>
      </c>
      <c r="BL13" s="40"/>
    </row>
    <row r="14" spans="1:64">
      <c r="A14" s="13"/>
      <c r="B14" s="486" t="s">
        <v>296</v>
      </c>
      <c r="C14" s="487"/>
      <c r="D14" s="487"/>
      <c r="E14" s="487"/>
      <c r="F14" s="487"/>
      <c r="G14" s="487"/>
      <c r="H14" s="487"/>
      <c r="I14" s="487"/>
      <c r="J14" s="487"/>
      <c r="K14" s="488"/>
      <c r="L14" s="205"/>
      <c r="M14" s="13"/>
      <c r="N14" s="179"/>
      <c r="O14" s="179"/>
      <c r="P14" s="179"/>
      <c r="Q14" s="395" t="str">
        <f>IF((N15+O15+P15)=L15,"ok","Corriger la division")</f>
        <v>ok</v>
      </c>
      <c r="R14" s="179"/>
      <c r="S14" s="168"/>
      <c r="T14" s="180"/>
      <c r="U14" s="179"/>
      <c r="V14" s="168"/>
      <c r="W14" s="180"/>
      <c r="X14" s="179"/>
      <c r="Y14" s="168">
        <f>L15</f>
        <v>108000000</v>
      </c>
      <c r="Z14" s="180"/>
      <c r="AA14" s="179"/>
      <c r="AB14" s="168"/>
      <c r="AC14" s="180"/>
      <c r="AD14" s="179"/>
      <c r="AE14" s="168"/>
      <c r="AF14" s="180"/>
      <c r="AG14" s="179"/>
      <c r="AH14" s="168"/>
      <c r="AI14" s="180"/>
      <c r="AJ14" s="179"/>
      <c r="AK14" s="168"/>
      <c r="AL14" s="180"/>
      <c r="AM14" s="179"/>
      <c r="AN14" s="168"/>
      <c r="AO14" s="180"/>
      <c r="AP14" s="179"/>
      <c r="AQ14" s="168"/>
      <c r="AR14" s="180"/>
      <c r="AS14" s="179"/>
      <c r="AT14" s="168"/>
      <c r="AU14" s="180"/>
      <c r="AV14" s="179"/>
      <c r="AW14" s="168"/>
      <c r="AX14" s="180"/>
      <c r="AY14" s="179"/>
      <c r="AZ14" s="168"/>
      <c r="BA14" s="180"/>
      <c r="BB14" s="13"/>
      <c r="BC14" s="26"/>
      <c r="BD14" s="27">
        <f>IFERROR(BC14/L15,0)</f>
        <v>0</v>
      </c>
      <c r="BE14" s="13"/>
      <c r="BF14" s="26">
        <f t="shared" ref="BF14:BF36" si="3">SUM(R14:BA14)</f>
        <v>108000000</v>
      </c>
      <c r="BG14" s="27">
        <f>IFERROR(BF14/L15,0)</f>
        <v>1</v>
      </c>
      <c r="BH14" s="13"/>
      <c r="BI14" s="26">
        <f>BC14+BF14</f>
        <v>108000000</v>
      </c>
      <c r="BJ14" s="27">
        <f>IFERROR(BI14/L15,0)</f>
        <v>1</v>
      </c>
      <c r="BL14" s="57"/>
    </row>
    <row r="15" spans="1:64">
      <c r="A15" s="13"/>
      <c r="B15" s="344" t="s">
        <v>297</v>
      </c>
      <c r="C15" s="329" t="s">
        <v>298</v>
      </c>
      <c r="D15" s="329" t="s">
        <v>299</v>
      </c>
      <c r="E15" s="329" t="s">
        <v>300</v>
      </c>
      <c r="F15" s="322">
        <v>600</v>
      </c>
      <c r="G15" s="302" t="s">
        <v>301</v>
      </c>
      <c r="H15" s="302">
        <v>3</v>
      </c>
      <c r="I15" s="302" t="s">
        <v>302</v>
      </c>
      <c r="J15" s="306">
        <v>1</v>
      </c>
      <c r="K15" s="332">
        <v>60000</v>
      </c>
      <c r="L15" s="205">
        <f>F15*H15*J15*K15</f>
        <v>108000000</v>
      </c>
      <c r="M15" s="13"/>
      <c r="N15" s="179">
        <f>$L15/3</f>
        <v>36000000</v>
      </c>
      <c r="O15" s="179">
        <f>$L15/3</f>
        <v>36000000</v>
      </c>
      <c r="P15" s="179">
        <f>$L15/3</f>
        <v>36000000</v>
      </c>
      <c r="Q15" s="395"/>
      <c r="R15" s="179"/>
      <c r="S15" s="168"/>
      <c r="T15" s="180"/>
      <c r="U15" s="179"/>
      <c r="V15" s="168"/>
      <c r="W15" s="180"/>
      <c r="X15" s="179"/>
      <c r="Y15" s="168"/>
      <c r="Z15" s="180"/>
      <c r="AA15" s="179"/>
      <c r="AB15" s="168"/>
      <c r="AC15" s="180"/>
      <c r="AD15" s="179"/>
      <c r="AE15" s="168"/>
      <c r="AF15" s="180"/>
      <c r="AG15" s="179"/>
      <c r="AH15" s="168"/>
      <c r="AI15" s="180"/>
      <c r="AJ15" s="179"/>
      <c r="AK15" s="168"/>
      <c r="AL15" s="180"/>
      <c r="AM15" s="179"/>
      <c r="AN15" s="168"/>
      <c r="AO15" s="180"/>
      <c r="AP15" s="179"/>
      <c r="AQ15" s="168"/>
      <c r="AR15" s="180"/>
      <c r="AS15" s="179"/>
      <c r="AT15" s="168"/>
      <c r="AU15" s="180"/>
      <c r="AV15" s="179"/>
      <c r="AW15" s="168"/>
      <c r="AX15" s="180"/>
      <c r="AY15" s="179"/>
      <c r="AZ15" s="168"/>
      <c r="BA15" s="180"/>
      <c r="BB15" s="13"/>
      <c r="BC15" s="26"/>
      <c r="BD15" s="27"/>
      <c r="BE15" s="13"/>
      <c r="BF15" s="26"/>
      <c r="BG15" s="27"/>
      <c r="BH15" s="13"/>
      <c r="BI15" s="26"/>
      <c r="BJ15" s="27"/>
      <c r="BL15" s="57" t="s">
        <v>303</v>
      </c>
    </row>
    <row r="16" spans="1:64" ht="14.45">
      <c r="A16" s="13"/>
      <c r="B16" s="344" t="s">
        <v>78</v>
      </c>
      <c r="C16" s="267" t="s">
        <v>298</v>
      </c>
      <c r="D16" s="329" t="s">
        <v>299</v>
      </c>
      <c r="E16" s="329" t="s">
        <v>304</v>
      </c>
      <c r="F16" s="322">
        <v>600</v>
      </c>
      <c r="G16" s="302" t="s">
        <v>301</v>
      </c>
      <c r="H16" s="302">
        <v>3</v>
      </c>
      <c r="I16" s="302" t="s">
        <v>302</v>
      </c>
      <c r="J16" s="306">
        <v>1</v>
      </c>
      <c r="K16" s="332">
        <v>60000</v>
      </c>
      <c r="L16" s="205">
        <f t="shared" ref="L14:L24" si="4">F16*H16*J16*K16</f>
        <v>108000000</v>
      </c>
      <c r="M16" s="13"/>
      <c r="N16" s="179">
        <f t="shared" ref="N16:P24" si="5">$L16/3</f>
        <v>36000000</v>
      </c>
      <c r="O16" s="179">
        <f t="shared" si="5"/>
        <v>36000000</v>
      </c>
      <c r="P16" s="179">
        <f t="shared" si="5"/>
        <v>36000000</v>
      </c>
      <c r="Q16" s="395" t="str">
        <f t="shared" ref="Q14:Q78" si="6">IF((N16+O16+P16)=L16,"ok","Corriger la division")</f>
        <v>ok</v>
      </c>
      <c r="R16" s="179"/>
      <c r="S16" s="168"/>
      <c r="T16" s="180"/>
      <c r="U16" s="179"/>
      <c r="V16" s="168"/>
      <c r="W16" s="180"/>
      <c r="X16" s="179"/>
      <c r="Y16" s="168"/>
      <c r="Z16" s="180"/>
      <c r="AA16" s="179"/>
      <c r="AB16" s="168"/>
      <c r="AC16" s="180"/>
      <c r="AD16" s="179"/>
      <c r="AE16" s="168"/>
      <c r="AF16" s="180"/>
      <c r="AG16" s="179"/>
      <c r="AH16" s="168"/>
      <c r="AI16" s="180"/>
      <c r="AJ16" s="179"/>
      <c r="AK16" s="168"/>
      <c r="AL16" s="180"/>
      <c r="AM16" s="179"/>
      <c r="AN16" s="168"/>
      <c r="AO16" s="180"/>
      <c r="AP16" s="179"/>
      <c r="AQ16" s="168"/>
      <c r="AR16" s="180"/>
      <c r="AS16" s="179"/>
      <c r="AT16" s="168"/>
      <c r="AU16" s="180"/>
      <c r="AV16" s="179"/>
      <c r="AW16" s="168"/>
      <c r="AX16" s="180"/>
      <c r="AY16" s="179"/>
      <c r="AZ16" s="168"/>
      <c r="BA16" s="180"/>
      <c r="BB16" s="13"/>
      <c r="BC16" s="26"/>
      <c r="BD16" s="27">
        <f t="shared" si="2"/>
        <v>0</v>
      </c>
      <c r="BE16" s="13"/>
      <c r="BF16" s="26">
        <f t="shared" si="3"/>
        <v>0</v>
      </c>
      <c r="BG16" s="27">
        <f t="shared" ref="BG14:BG36" si="7">IFERROR(BF16/L16,0)</f>
        <v>0</v>
      </c>
      <c r="BH16" s="13"/>
      <c r="BI16" s="26">
        <f t="shared" ref="BI16:BI36" si="8">BC16+BF16</f>
        <v>0</v>
      </c>
      <c r="BJ16" s="27">
        <f t="shared" ref="BJ16:BJ36" si="9">IFERROR(BI16/L16,0)</f>
        <v>0</v>
      </c>
      <c r="BL16" s="57"/>
    </row>
    <row r="17" spans="1:64" ht="14.45">
      <c r="A17" s="13"/>
      <c r="B17" s="344" t="s">
        <v>79</v>
      </c>
      <c r="C17" s="267" t="s">
        <v>298</v>
      </c>
      <c r="D17" s="329" t="s">
        <v>305</v>
      </c>
      <c r="E17" s="267" t="s">
        <v>306</v>
      </c>
      <c r="F17" s="318">
        <v>5</v>
      </c>
      <c r="G17" s="23" t="s">
        <v>307</v>
      </c>
      <c r="H17" s="23">
        <v>2</v>
      </c>
      <c r="I17" s="302" t="s">
        <v>302</v>
      </c>
      <c r="J17" s="306">
        <v>1</v>
      </c>
      <c r="K17" s="24">
        <v>7500000</v>
      </c>
      <c r="L17" s="205">
        <f t="shared" si="4"/>
        <v>75000000</v>
      </c>
      <c r="M17" s="13"/>
      <c r="N17" s="179">
        <f t="shared" si="5"/>
        <v>25000000</v>
      </c>
      <c r="O17" s="179">
        <f t="shared" si="5"/>
        <v>25000000</v>
      </c>
      <c r="P17" s="179">
        <f t="shared" si="5"/>
        <v>25000000</v>
      </c>
      <c r="Q17" s="395" t="str">
        <f t="shared" si="6"/>
        <v>ok</v>
      </c>
      <c r="R17" s="179"/>
      <c r="S17" s="168"/>
      <c r="T17" s="180"/>
      <c r="U17" s="179"/>
      <c r="V17" s="168"/>
      <c r="W17" s="180"/>
      <c r="X17" s="179"/>
      <c r="Y17" s="168"/>
      <c r="Z17" s="180"/>
      <c r="AA17" s="179"/>
      <c r="AB17" s="168"/>
      <c r="AC17" s="180"/>
      <c r="AD17" s="179"/>
      <c r="AE17" s="168"/>
      <c r="AF17" s="180"/>
      <c r="AG17" s="179"/>
      <c r="AH17" s="168"/>
      <c r="AI17" s="180"/>
      <c r="AJ17" s="179"/>
      <c r="AK17" s="168"/>
      <c r="AL17" s="180"/>
      <c r="AM17" s="179"/>
      <c r="AN17" s="168"/>
      <c r="AO17" s="180"/>
      <c r="AP17" s="179"/>
      <c r="AQ17" s="168"/>
      <c r="AR17" s="180"/>
      <c r="AS17" s="179"/>
      <c r="AT17" s="168"/>
      <c r="AU17" s="180"/>
      <c r="AV17" s="179"/>
      <c r="AW17" s="168"/>
      <c r="AX17" s="180"/>
      <c r="AY17" s="179"/>
      <c r="AZ17" s="168"/>
      <c r="BA17" s="180"/>
      <c r="BB17" s="13"/>
      <c r="BC17" s="26"/>
      <c r="BD17" s="27">
        <f t="shared" si="2"/>
        <v>0</v>
      </c>
      <c r="BE17" s="13"/>
      <c r="BF17" s="26">
        <f t="shared" si="3"/>
        <v>0</v>
      </c>
      <c r="BG17" s="27">
        <f t="shared" si="7"/>
        <v>0</v>
      </c>
      <c r="BH17" s="13"/>
      <c r="BI17" s="26">
        <f t="shared" si="8"/>
        <v>0</v>
      </c>
      <c r="BJ17" s="27">
        <f t="shared" si="9"/>
        <v>0</v>
      </c>
      <c r="BL17" s="57"/>
    </row>
    <row r="18" spans="1:64" ht="14.45">
      <c r="A18" s="13"/>
      <c r="B18" s="344" t="s">
        <v>80</v>
      </c>
      <c r="C18" s="267" t="s">
        <v>298</v>
      </c>
      <c r="D18" s="329" t="s">
        <v>308</v>
      </c>
      <c r="E18" s="267" t="s">
        <v>309</v>
      </c>
      <c r="F18" s="318">
        <v>1200</v>
      </c>
      <c r="G18" s="23" t="s">
        <v>310</v>
      </c>
      <c r="H18" s="23">
        <v>2</v>
      </c>
      <c r="I18" s="302" t="s">
        <v>302</v>
      </c>
      <c r="J18" s="199">
        <v>1</v>
      </c>
      <c r="K18" s="24">
        <v>100000</v>
      </c>
      <c r="L18" s="205">
        <f t="shared" si="4"/>
        <v>240000000</v>
      </c>
      <c r="M18" s="13"/>
      <c r="N18" s="179">
        <f t="shared" si="5"/>
        <v>80000000</v>
      </c>
      <c r="O18" s="179">
        <f t="shared" si="5"/>
        <v>80000000</v>
      </c>
      <c r="P18" s="179">
        <f t="shared" si="5"/>
        <v>80000000</v>
      </c>
      <c r="Q18" s="395" t="str">
        <f t="shared" si="6"/>
        <v>ok</v>
      </c>
      <c r="R18" s="179"/>
      <c r="S18" s="168"/>
      <c r="T18" s="180"/>
      <c r="U18" s="179"/>
      <c r="V18" s="168"/>
      <c r="W18" s="180"/>
      <c r="X18" s="179"/>
      <c r="Y18" s="168"/>
      <c r="Z18" s="180"/>
      <c r="AA18" s="179"/>
      <c r="AB18" s="168"/>
      <c r="AC18" s="180"/>
      <c r="AD18" s="179"/>
      <c r="AE18" s="168"/>
      <c r="AF18" s="180"/>
      <c r="AG18" s="179"/>
      <c r="AH18" s="168"/>
      <c r="AI18" s="180"/>
      <c r="AJ18" s="179"/>
      <c r="AK18" s="168"/>
      <c r="AL18" s="180"/>
      <c r="AM18" s="179"/>
      <c r="AN18" s="168"/>
      <c r="AO18" s="180"/>
      <c r="AP18" s="179"/>
      <c r="AQ18" s="168"/>
      <c r="AR18" s="180"/>
      <c r="AS18" s="179"/>
      <c r="AT18" s="168"/>
      <c r="AU18" s="180"/>
      <c r="AV18" s="179"/>
      <c r="AW18" s="168"/>
      <c r="AX18" s="180"/>
      <c r="AY18" s="179"/>
      <c r="AZ18" s="168"/>
      <c r="BA18" s="180"/>
      <c r="BB18" s="13"/>
      <c r="BC18" s="26"/>
      <c r="BD18" s="27">
        <f t="shared" si="2"/>
        <v>0</v>
      </c>
      <c r="BE18" s="13"/>
      <c r="BF18" s="26">
        <f t="shared" si="3"/>
        <v>0</v>
      </c>
      <c r="BG18" s="27">
        <f t="shared" si="7"/>
        <v>0</v>
      </c>
      <c r="BH18" s="13"/>
      <c r="BI18" s="26">
        <f t="shared" si="8"/>
        <v>0</v>
      </c>
      <c r="BJ18" s="27">
        <f t="shared" si="9"/>
        <v>0</v>
      </c>
      <c r="BL18" s="57"/>
    </row>
    <row r="19" spans="1:64" ht="14.45">
      <c r="A19" s="13"/>
      <c r="B19" s="344" t="s">
        <v>81</v>
      </c>
      <c r="C19" s="267" t="s">
        <v>311</v>
      </c>
      <c r="D19" s="329" t="s">
        <v>312</v>
      </c>
      <c r="E19" s="267"/>
      <c r="F19" s="318">
        <v>2</v>
      </c>
      <c r="G19" s="23" t="s">
        <v>313</v>
      </c>
      <c r="H19" s="23">
        <v>2</v>
      </c>
      <c r="I19" s="302" t="s">
        <v>302</v>
      </c>
      <c r="J19" s="199">
        <v>1</v>
      </c>
      <c r="K19" s="24">
        <v>3000000</v>
      </c>
      <c r="L19" s="205">
        <f t="shared" si="4"/>
        <v>12000000</v>
      </c>
      <c r="M19" s="13"/>
      <c r="N19" s="179">
        <f t="shared" si="5"/>
        <v>4000000</v>
      </c>
      <c r="O19" s="179">
        <f t="shared" si="5"/>
        <v>4000000</v>
      </c>
      <c r="P19" s="179">
        <f t="shared" si="5"/>
        <v>4000000</v>
      </c>
      <c r="Q19" s="395" t="str">
        <f t="shared" si="6"/>
        <v>ok</v>
      </c>
      <c r="R19" s="179"/>
      <c r="S19" s="168"/>
      <c r="T19" s="180"/>
      <c r="U19" s="179"/>
      <c r="V19" s="168"/>
      <c r="W19" s="180"/>
      <c r="X19" s="179"/>
      <c r="Y19" s="168"/>
      <c r="Z19" s="180"/>
      <c r="AA19" s="179"/>
      <c r="AB19" s="168"/>
      <c r="AC19" s="180"/>
      <c r="AD19" s="179"/>
      <c r="AE19" s="168"/>
      <c r="AF19" s="180"/>
      <c r="AG19" s="179"/>
      <c r="AH19" s="168"/>
      <c r="AI19" s="180"/>
      <c r="AJ19" s="179"/>
      <c r="AK19" s="168"/>
      <c r="AL19" s="180"/>
      <c r="AM19" s="179"/>
      <c r="AN19" s="168"/>
      <c r="AO19" s="180"/>
      <c r="AP19" s="179"/>
      <c r="AQ19" s="168"/>
      <c r="AR19" s="180"/>
      <c r="AS19" s="179"/>
      <c r="AT19" s="168"/>
      <c r="AU19" s="180"/>
      <c r="AV19" s="179"/>
      <c r="AW19" s="168"/>
      <c r="AX19" s="180"/>
      <c r="AY19" s="179"/>
      <c r="AZ19" s="168"/>
      <c r="BA19" s="180"/>
      <c r="BB19" s="13"/>
      <c r="BC19" s="26"/>
      <c r="BD19" s="27">
        <f t="shared" si="2"/>
        <v>0</v>
      </c>
      <c r="BE19" s="13"/>
      <c r="BF19" s="26">
        <f t="shared" si="3"/>
        <v>0</v>
      </c>
      <c r="BG19" s="27">
        <f t="shared" si="7"/>
        <v>0</v>
      </c>
      <c r="BH19" s="13"/>
      <c r="BI19" s="26">
        <f t="shared" si="8"/>
        <v>0</v>
      </c>
      <c r="BJ19" s="27">
        <f t="shared" si="9"/>
        <v>0</v>
      </c>
      <c r="BL19" s="57"/>
    </row>
    <row r="20" spans="1:64" ht="14.45">
      <c r="A20" s="13"/>
      <c r="B20" s="344" t="s">
        <v>82</v>
      </c>
      <c r="C20" s="267" t="s">
        <v>311</v>
      </c>
      <c r="D20" s="329" t="s">
        <v>305</v>
      </c>
      <c r="E20" s="267"/>
      <c r="F20" s="318">
        <v>2</v>
      </c>
      <c r="G20" s="23" t="s">
        <v>313</v>
      </c>
      <c r="H20" s="23">
        <v>2</v>
      </c>
      <c r="I20" s="302" t="s">
        <v>302</v>
      </c>
      <c r="J20" s="199">
        <v>1</v>
      </c>
      <c r="K20" s="24">
        <v>3000000</v>
      </c>
      <c r="L20" s="205">
        <f t="shared" si="4"/>
        <v>12000000</v>
      </c>
      <c r="M20" s="13"/>
      <c r="N20" s="179">
        <f t="shared" si="5"/>
        <v>4000000</v>
      </c>
      <c r="O20" s="179">
        <f t="shared" si="5"/>
        <v>4000000</v>
      </c>
      <c r="P20" s="179">
        <f t="shared" si="5"/>
        <v>4000000</v>
      </c>
      <c r="Q20" s="395" t="str">
        <f t="shared" si="6"/>
        <v>ok</v>
      </c>
      <c r="R20" s="179"/>
      <c r="S20" s="168"/>
      <c r="T20" s="180"/>
      <c r="U20" s="179"/>
      <c r="V20" s="168"/>
      <c r="W20" s="180"/>
      <c r="X20" s="179"/>
      <c r="Y20" s="168"/>
      <c r="Z20" s="180"/>
      <c r="AA20" s="179"/>
      <c r="AB20" s="168"/>
      <c r="AC20" s="180"/>
      <c r="AD20" s="179"/>
      <c r="AE20" s="168"/>
      <c r="AF20" s="180"/>
      <c r="AG20" s="179"/>
      <c r="AH20" s="168"/>
      <c r="AI20" s="180"/>
      <c r="AJ20" s="179"/>
      <c r="AK20" s="168"/>
      <c r="AL20" s="180"/>
      <c r="AM20" s="179"/>
      <c r="AN20" s="168"/>
      <c r="AO20" s="180"/>
      <c r="AP20" s="179"/>
      <c r="AQ20" s="168"/>
      <c r="AR20" s="180"/>
      <c r="AS20" s="179"/>
      <c r="AT20" s="168"/>
      <c r="AU20" s="180"/>
      <c r="AV20" s="179"/>
      <c r="AW20" s="168"/>
      <c r="AX20" s="180"/>
      <c r="AY20" s="179"/>
      <c r="AZ20" s="168"/>
      <c r="BA20" s="180"/>
      <c r="BB20" s="13"/>
      <c r="BC20" s="26"/>
      <c r="BD20" s="27">
        <f t="shared" si="2"/>
        <v>0</v>
      </c>
      <c r="BE20" s="13"/>
      <c r="BF20" s="26">
        <f t="shared" si="3"/>
        <v>0</v>
      </c>
      <c r="BG20" s="27">
        <f t="shared" si="7"/>
        <v>0</v>
      </c>
      <c r="BH20" s="13"/>
      <c r="BI20" s="26">
        <f t="shared" si="8"/>
        <v>0</v>
      </c>
      <c r="BJ20" s="27">
        <f t="shared" si="9"/>
        <v>0</v>
      </c>
      <c r="BL20" s="57"/>
    </row>
    <row r="21" spans="1:64" ht="14.45">
      <c r="A21" s="13"/>
      <c r="B21" s="344" t="s">
        <v>83</v>
      </c>
      <c r="C21" s="267" t="s">
        <v>314</v>
      </c>
      <c r="D21" s="329" t="s">
        <v>305</v>
      </c>
      <c r="E21" s="267"/>
      <c r="F21" s="318">
        <v>2</v>
      </c>
      <c r="G21" s="23" t="s">
        <v>313</v>
      </c>
      <c r="H21" s="23">
        <v>2</v>
      </c>
      <c r="I21" s="302" t="s">
        <v>302</v>
      </c>
      <c r="J21" s="199">
        <v>1</v>
      </c>
      <c r="K21" s="24">
        <v>3000000</v>
      </c>
      <c r="L21" s="205">
        <f t="shared" si="4"/>
        <v>12000000</v>
      </c>
      <c r="M21" s="13"/>
      <c r="N21" s="179">
        <f t="shared" si="5"/>
        <v>4000000</v>
      </c>
      <c r="O21" s="179">
        <f t="shared" si="5"/>
        <v>4000000</v>
      </c>
      <c r="P21" s="179">
        <f t="shared" si="5"/>
        <v>4000000</v>
      </c>
      <c r="Q21" s="395" t="str">
        <f t="shared" si="6"/>
        <v>ok</v>
      </c>
      <c r="R21" s="179"/>
      <c r="S21" s="168"/>
      <c r="T21" s="180"/>
      <c r="U21" s="179"/>
      <c r="V21" s="168"/>
      <c r="W21" s="180"/>
      <c r="X21" s="179"/>
      <c r="Y21" s="168"/>
      <c r="Z21" s="180"/>
      <c r="AA21" s="179"/>
      <c r="AB21" s="168"/>
      <c r="AC21" s="180"/>
      <c r="AD21" s="179"/>
      <c r="AE21" s="168"/>
      <c r="AF21" s="180"/>
      <c r="AG21" s="179"/>
      <c r="AH21" s="168"/>
      <c r="AI21" s="180"/>
      <c r="AJ21" s="179"/>
      <c r="AK21" s="168"/>
      <c r="AL21" s="180"/>
      <c r="AM21" s="179"/>
      <c r="AN21" s="168"/>
      <c r="AO21" s="180"/>
      <c r="AP21" s="179"/>
      <c r="AQ21" s="168"/>
      <c r="AR21" s="180"/>
      <c r="AS21" s="179"/>
      <c r="AT21" s="168"/>
      <c r="AU21" s="180"/>
      <c r="AV21" s="179"/>
      <c r="AW21" s="168"/>
      <c r="AX21" s="180"/>
      <c r="AY21" s="179"/>
      <c r="AZ21" s="168"/>
      <c r="BA21" s="180"/>
      <c r="BB21" s="13"/>
      <c r="BC21" s="26"/>
      <c r="BD21" s="27">
        <f t="shared" si="2"/>
        <v>0</v>
      </c>
      <c r="BE21" s="13"/>
      <c r="BF21" s="26">
        <f t="shared" si="3"/>
        <v>0</v>
      </c>
      <c r="BG21" s="27">
        <f t="shared" si="7"/>
        <v>0</v>
      </c>
      <c r="BH21" s="13"/>
      <c r="BI21" s="26">
        <f t="shared" si="8"/>
        <v>0</v>
      </c>
      <c r="BJ21" s="27">
        <f t="shared" si="9"/>
        <v>0</v>
      </c>
      <c r="BL21" s="57"/>
    </row>
    <row r="22" spans="1:64" ht="14.45">
      <c r="A22" s="13"/>
      <c r="B22" s="344" t="s">
        <v>84</v>
      </c>
      <c r="C22" s="267" t="s">
        <v>311</v>
      </c>
      <c r="D22" s="329" t="s">
        <v>305</v>
      </c>
      <c r="E22" s="267" t="s">
        <v>315</v>
      </c>
      <c r="F22" s="318">
        <v>1</v>
      </c>
      <c r="G22" s="23" t="s">
        <v>316</v>
      </c>
      <c r="H22" s="23">
        <v>1</v>
      </c>
      <c r="I22" s="302" t="s">
        <v>302</v>
      </c>
      <c r="J22" s="199">
        <v>1</v>
      </c>
      <c r="K22" s="24">
        <v>2500000</v>
      </c>
      <c r="L22" s="205">
        <f t="shared" si="4"/>
        <v>2500000</v>
      </c>
      <c r="M22" s="13"/>
      <c r="N22" s="179">
        <f t="shared" si="5"/>
        <v>833333.33333333337</v>
      </c>
      <c r="O22" s="179">
        <f t="shared" si="5"/>
        <v>833333.33333333337</v>
      </c>
      <c r="P22" s="179">
        <f t="shared" si="5"/>
        <v>833333.33333333337</v>
      </c>
      <c r="Q22" s="395" t="str">
        <f t="shared" si="6"/>
        <v>ok</v>
      </c>
      <c r="R22" s="179"/>
      <c r="S22" s="168"/>
      <c r="T22" s="180"/>
      <c r="U22" s="179"/>
      <c r="V22" s="168"/>
      <c r="W22" s="180"/>
      <c r="X22" s="179"/>
      <c r="Y22" s="168"/>
      <c r="Z22" s="180"/>
      <c r="AA22" s="179"/>
      <c r="AB22" s="168"/>
      <c r="AC22" s="180"/>
      <c r="AD22" s="179"/>
      <c r="AE22" s="168"/>
      <c r="AF22" s="180"/>
      <c r="AG22" s="179"/>
      <c r="AH22" s="168"/>
      <c r="AI22" s="180"/>
      <c r="AJ22" s="179"/>
      <c r="AK22" s="168"/>
      <c r="AL22" s="180"/>
      <c r="AM22" s="179"/>
      <c r="AN22" s="168"/>
      <c r="AO22" s="180"/>
      <c r="AP22" s="179"/>
      <c r="AQ22" s="168"/>
      <c r="AR22" s="180"/>
      <c r="AS22" s="179"/>
      <c r="AT22" s="168"/>
      <c r="AU22" s="180"/>
      <c r="AV22" s="179"/>
      <c r="AW22" s="168"/>
      <c r="AX22" s="180"/>
      <c r="AY22" s="179"/>
      <c r="AZ22" s="168"/>
      <c r="BA22" s="180"/>
      <c r="BB22" s="13"/>
      <c r="BC22" s="26"/>
      <c r="BD22" s="27">
        <f t="shared" si="2"/>
        <v>0</v>
      </c>
      <c r="BE22" s="13"/>
      <c r="BF22" s="26">
        <f t="shared" si="3"/>
        <v>0</v>
      </c>
      <c r="BG22" s="27">
        <f t="shared" si="7"/>
        <v>0</v>
      </c>
      <c r="BH22" s="13"/>
      <c r="BI22" s="26">
        <f t="shared" si="8"/>
        <v>0</v>
      </c>
      <c r="BJ22" s="27">
        <f t="shared" si="9"/>
        <v>0</v>
      </c>
      <c r="BL22" s="57"/>
    </row>
    <row r="23" spans="1:64" ht="14.45">
      <c r="A23" s="13"/>
      <c r="B23" s="344" t="s">
        <v>85</v>
      </c>
      <c r="C23" s="267"/>
      <c r="D23" s="329"/>
      <c r="E23" s="267"/>
      <c r="F23" s="318"/>
      <c r="G23" s="23"/>
      <c r="H23" s="23"/>
      <c r="I23" s="302"/>
      <c r="J23" s="199"/>
      <c r="K23" s="24"/>
      <c r="L23" s="205">
        <f t="shared" si="4"/>
        <v>0</v>
      </c>
      <c r="M23" s="13"/>
      <c r="N23" s="179">
        <f t="shared" si="5"/>
        <v>0</v>
      </c>
      <c r="O23" s="179">
        <f t="shared" si="5"/>
        <v>0</v>
      </c>
      <c r="P23" s="179">
        <f t="shared" si="5"/>
        <v>0</v>
      </c>
      <c r="Q23" s="395" t="str">
        <f t="shared" si="6"/>
        <v>ok</v>
      </c>
      <c r="R23" s="179"/>
      <c r="S23" s="168"/>
      <c r="T23" s="180"/>
      <c r="U23" s="179"/>
      <c r="V23" s="168"/>
      <c r="W23" s="180"/>
      <c r="X23" s="179"/>
      <c r="Y23" s="168"/>
      <c r="Z23" s="180"/>
      <c r="AA23" s="179"/>
      <c r="AB23" s="168"/>
      <c r="AC23" s="180"/>
      <c r="AD23" s="179"/>
      <c r="AE23" s="168"/>
      <c r="AF23" s="180"/>
      <c r="AG23" s="179"/>
      <c r="AH23" s="168"/>
      <c r="AI23" s="180"/>
      <c r="AJ23" s="179"/>
      <c r="AK23" s="168"/>
      <c r="AL23" s="180"/>
      <c r="AM23" s="179"/>
      <c r="AN23" s="168"/>
      <c r="AO23" s="180"/>
      <c r="AP23" s="179"/>
      <c r="AQ23" s="168"/>
      <c r="AR23" s="180"/>
      <c r="AS23" s="179"/>
      <c r="AT23" s="168"/>
      <c r="AU23" s="180"/>
      <c r="AV23" s="179"/>
      <c r="AW23" s="168"/>
      <c r="AX23" s="180"/>
      <c r="AY23" s="179"/>
      <c r="AZ23" s="168"/>
      <c r="BA23" s="180"/>
      <c r="BB23" s="13"/>
      <c r="BC23" s="26"/>
      <c r="BD23" s="27">
        <f t="shared" si="2"/>
        <v>0</v>
      </c>
      <c r="BE23" s="13"/>
      <c r="BF23" s="26">
        <f t="shared" si="3"/>
        <v>0</v>
      </c>
      <c r="BG23" s="27">
        <f t="shared" si="7"/>
        <v>0</v>
      </c>
      <c r="BH23" s="13"/>
      <c r="BI23" s="26">
        <f t="shared" si="8"/>
        <v>0</v>
      </c>
      <c r="BJ23" s="27">
        <f t="shared" si="9"/>
        <v>0</v>
      </c>
      <c r="BL23" s="57"/>
    </row>
    <row r="24" spans="1:64" thickBot="1">
      <c r="A24" s="13"/>
      <c r="B24" s="344" t="s">
        <v>86</v>
      </c>
      <c r="C24" s="267"/>
      <c r="D24" s="329"/>
      <c r="E24" s="267"/>
      <c r="F24" s="318"/>
      <c r="G24" s="23"/>
      <c r="H24" s="23"/>
      <c r="I24" s="23"/>
      <c r="J24" s="199"/>
      <c r="K24" s="24"/>
      <c r="L24" s="205">
        <f t="shared" si="4"/>
        <v>0</v>
      </c>
      <c r="M24" s="13"/>
      <c r="N24" s="179">
        <f t="shared" si="5"/>
        <v>0</v>
      </c>
      <c r="O24" s="179">
        <f t="shared" si="5"/>
        <v>0</v>
      </c>
      <c r="P24" s="179">
        <f t="shared" si="5"/>
        <v>0</v>
      </c>
      <c r="Q24" s="395" t="str">
        <f t="shared" si="6"/>
        <v>ok</v>
      </c>
      <c r="R24" s="179"/>
      <c r="S24" s="168"/>
      <c r="T24" s="180"/>
      <c r="U24" s="179"/>
      <c r="V24" s="168"/>
      <c r="W24" s="180"/>
      <c r="X24" s="179"/>
      <c r="Y24" s="168"/>
      <c r="Z24" s="180"/>
      <c r="AA24" s="179"/>
      <c r="AB24" s="168"/>
      <c r="AC24" s="180"/>
      <c r="AD24" s="179"/>
      <c r="AE24" s="168"/>
      <c r="AF24" s="180"/>
      <c r="AG24" s="179"/>
      <c r="AH24" s="168"/>
      <c r="AI24" s="180"/>
      <c r="AJ24" s="179"/>
      <c r="AK24" s="168"/>
      <c r="AL24" s="180"/>
      <c r="AM24" s="179"/>
      <c r="AN24" s="168"/>
      <c r="AO24" s="180"/>
      <c r="AP24" s="179"/>
      <c r="AQ24" s="168"/>
      <c r="AR24" s="180"/>
      <c r="AS24" s="179"/>
      <c r="AT24" s="168"/>
      <c r="AU24" s="180"/>
      <c r="AV24" s="179"/>
      <c r="AW24" s="168"/>
      <c r="AX24" s="180"/>
      <c r="AY24" s="179"/>
      <c r="AZ24" s="168"/>
      <c r="BA24" s="180"/>
      <c r="BB24" s="13"/>
      <c r="BC24" s="26"/>
      <c r="BD24" s="27">
        <f t="shared" si="2"/>
        <v>0</v>
      </c>
      <c r="BE24" s="13"/>
      <c r="BF24" s="26">
        <f t="shared" ref="BF24:BF35" si="10">SUM(R24:BA24)</f>
        <v>0</v>
      </c>
      <c r="BG24" s="27">
        <f t="shared" si="7"/>
        <v>0</v>
      </c>
      <c r="BH24" s="13"/>
      <c r="BI24" s="26">
        <f t="shared" si="8"/>
        <v>0</v>
      </c>
      <c r="BJ24" s="27">
        <f t="shared" si="9"/>
        <v>0</v>
      </c>
      <c r="BL24" s="57"/>
    </row>
    <row r="25" spans="1:64" ht="14.45" hidden="1" outlineLevel="1">
      <c r="A25" s="13"/>
      <c r="B25" s="316" t="s">
        <v>87</v>
      </c>
      <c r="C25" s="267"/>
      <c r="D25" s="329"/>
      <c r="E25" s="267"/>
      <c r="F25" s="318"/>
      <c r="G25" s="23"/>
      <c r="H25" s="23"/>
      <c r="I25" s="23"/>
      <c r="J25" s="199"/>
      <c r="K25" s="24"/>
      <c r="L25" s="25" t="e">
        <f>F25*H25*J25*#REF!</f>
        <v>#REF!</v>
      </c>
      <c r="M25" s="13"/>
      <c r="N25" s="179"/>
      <c r="O25" s="179"/>
      <c r="P25" s="179"/>
      <c r="Q25" s="395" t="e">
        <f t="shared" si="6"/>
        <v>#REF!</v>
      </c>
      <c r="R25" s="179"/>
      <c r="S25" s="168"/>
      <c r="T25" s="180"/>
      <c r="U25" s="179"/>
      <c r="V25" s="168"/>
      <c r="W25" s="180"/>
      <c r="X25" s="179"/>
      <c r="Y25" s="168"/>
      <c r="Z25" s="180"/>
      <c r="AA25" s="179"/>
      <c r="AB25" s="168"/>
      <c r="AC25" s="180"/>
      <c r="AD25" s="179"/>
      <c r="AE25" s="168"/>
      <c r="AF25" s="180"/>
      <c r="AG25" s="179"/>
      <c r="AH25" s="168"/>
      <c r="AI25" s="180"/>
      <c r="AJ25" s="179"/>
      <c r="AK25" s="168"/>
      <c r="AL25" s="180"/>
      <c r="AM25" s="179"/>
      <c r="AN25" s="168"/>
      <c r="AO25" s="180"/>
      <c r="AP25" s="179"/>
      <c r="AQ25" s="168"/>
      <c r="AR25" s="180"/>
      <c r="AS25" s="179"/>
      <c r="AT25" s="168"/>
      <c r="AU25" s="180"/>
      <c r="AV25" s="179"/>
      <c r="AW25" s="168"/>
      <c r="AX25" s="180"/>
      <c r="AY25" s="179"/>
      <c r="AZ25" s="168"/>
      <c r="BA25" s="180"/>
      <c r="BB25" s="13"/>
      <c r="BC25" s="26"/>
      <c r="BD25" s="27">
        <f t="shared" si="2"/>
        <v>0</v>
      </c>
      <c r="BE25" s="13"/>
      <c r="BF25" s="26">
        <f t="shared" si="10"/>
        <v>0</v>
      </c>
      <c r="BG25" s="27">
        <f t="shared" si="7"/>
        <v>0</v>
      </c>
      <c r="BH25" s="13"/>
      <c r="BI25" s="26">
        <f t="shared" si="8"/>
        <v>0</v>
      </c>
      <c r="BJ25" s="27">
        <f t="shared" si="9"/>
        <v>0</v>
      </c>
      <c r="BL25" s="57"/>
    </row>
    <row r="26" spans="1:64" ht="14.45" hidden="1" outlineLevel="1">
      <c r="A26" s="13"/>
      <c r="B26" s="316" t="s">
        <v>88</v>
      </c>
      <c r="C26" s="267"/>
      <c r="D26" s="329"/>
      <c r="E26" s="267"/>
      <c r="F26" s="318"/>
      <c r="G26" s="23"/>
      <c r="H26" s="23"/>
      <c r="I26" s="23"/>
      <c r="J26" s="199"/>
      <c r="K26" s="24"/>
      <c r="L26" s="25" t="e">
        <f>F26*H26*J26*#REF!</f>
        <v>#REF!</v>
      </c>
      <c r="M26" s="13"/>
      <c r="N26" s="179"/>
      <c r="O26" s="179"/>
      <c r="P26" s="179"/>
      <c r="Q26" s="395" t="e">
        <f t="shared" si="6"/>
        <v>#REF!</v>
      </c>
      <c r="R26" s="179"/>
      <c r="S26" s="168"/>
      <c r="T26" s="180"/>
      <c r="U26" s="179"/>
      <c r="V26" s="168"/>
      <c r="W26" s="180"/>
      <c r="X26" s="179"/>
      <c r="Y26" s="168"/>
      <c r="Z26" s="180"/>
      <c r="AA26" s="179"/>
      <c r="AB26" s="168"/>
      <c r="AC26" s="180"/>
      <c r="AD26" s="179"/>
      <c r="AE26" s="168"/>
      <c r="AF26" s="180"/>
      <c r="AG26" s="179"/>
      <c r="AH26" s="168"/>
      <c r="AI26" s="180"/>
      <c r="AJ26" s="179"/>
      <c r="AK26" s="168"/>
      <c r="AL26" s="180"/>
      <c r="AM26" s="179"/>
      <c r="AN26" s="168"/>
      <c r="AO26" s="180"/>
      <c r="AP26" s="179"/>
      <c r="AQ26" s="168"/>
      <c r="AR26" s="180"/>
      <c r="AS26" s="179"/>
      <c r="AT26" s="168"/>
      <c r="AU26" s="180"/>
      <c r="AV26" s="179"/>
      <c r="AW26" s="168"/>
      <c r="AX26" s="180"/>
      <c r="AY26" s="179"/>
      <c r="AZ26" s="168"/>
      <c r="BA26" s="180"/>
      <c r="BB26" s="13"/>
      <c r="BC26" s="26"/>
      <c r="BD26" s="27">
        <f t="shared" si="2"/>
        <v>0</v>
      </c>
      <c r="BE26" s="13"/>
      <c r="BF26" s="26">
        <f t="shared" si="10"/>
        <v>0</v>
      </c>
      <c r="BG26" s="27">
        <f t="shared" si="7"/>
        <v>0</v>
      </c>
      <c r="BH26" s="13"/>
      <c r="BI26" s="26">
        <f t="shared" si="8"/>
        <v>0</v>
      </c>
      <c r="BJ26" s="27">
        <f t="shared" si="9"/>
        <v>0</v>
      </c>
      <c r="BL26" s="57"/>
    </row>
    <row r="27" spans="1:64" ht="14.45" hidden="1" outlineLevel="1">
      <c r="A27" s="13"/>
      <c r="B27" s="316" t="s">
        <v>89</v>
      </c>
      <c r="C27" s="267"/>
      <c r="D27" s="329"/>
      <c r="E27" s="267"/>
      <c r="F27" s="318"/>
      <c r="G27" s="23"/>
      <c r="H27" s="23"/>
      <c r="I27" s="23"/>
      <c r="J27" s="199"/>
      <c r="K27" s="24"/>
      <c r="L27" s="25" t="e">
        <f>F27*H27*J27*#REF!</f>
        <v>#REF!</v>
      </c>
      <c r="M27" s="13"/>
      <c r="N27" s="179"/>
      <c r="O27" s="179"/>
      <c r="P27" s="179"/>
      <c r="Q27" s="395" t="e">
        <f t="shared" si="6"/>
        <v>#REF!</v>
      </c>
      <c r="R27" s="179"/>
      <c r="S27" s="168"/>
      <c r="T27" s="180"/>
      <c r="U27" s="179"/>
      <c r="V27" s="168"/>
      <c r="W27" s="180"/>
      <c r="X27" s="179"/>
      <c r="Y27" s="168"/>
      <c r="Z27" s="180"/>
      <c r="AA27" s="179"/>
      <c r="AB27" s="168"/>
      <c r="AC27" s="180"/>
      <c r="AD27" s="179"/>
      <c r="AE27" s="168"/>
      <c r="AF27" s="180"/>
      <c r="AG27" s="179"/>
      <c r="AH27" s="168"/>
      <c r="AI27" s="180"/>
      <c r="AJ27" s="179"/>
      <c r="AK27" s="168"/>
      <c r="AL27" s="180"/>
      <c r="AM27" s="179"/>
      <c r="AN27" s="168"/>
      <c r="AO27" s="180"/>
      <c r="AP27" s="179"/>
      <c r="AQ27" s="168"/>
      <c r="AR27" s="180"/>
      <c r="AS27" s="179"/>
      <c r="AT27" s="168"/>
      <c r="AU27" s="180"/>
      <c r="AV27" s="179"/>
      <c r="AW27" s="168"/>
      <c r="AX27" s="180"/>
      <c r="AY27" s="179"/>
      <c r="AZ27" s="168"/>
      <c r="BA27" s="180"/>
      <c r="BB27" s="13"/>
      <c r="BC27" s="26"/>
      <c r="BD27" s="27">
        <f t="shared" si="2"/>
        <v>0</v>
      </c>
      <c r="BE27" s="13"/>
      <c r="BF27" s="26">
        <f t="shared" si="10"/>
        <v>0</v>
      </c>
      <c r="BG27" s="27">
        <f t="shared" si="7"/>
        <v>0</v>
      </c>
      <c r="BH27" s="13"/>
      <c r="BI27" s="26">
        <f t="shared" si="8"/>
        <v>0</v>
      </c>
      <c r="BJ27" s="27">
        <f t="shared" si="9"/>
        <v>0</v>
      </c>
      <c r="BL27" s="57"/>
    </row>
    <row r="28" spans="1:64" ht="14.45" hidden="1" outlineLevel="1">
      <c r="A28" s="13"/>
      <c r="B28" s="316" t="s">
        <v>90</v>
      </c>
      <c r="C28" s="267"/>
      <c r="D28" s="329"/>
      <c r="E28" s="267"/>
      <c r="F28" s="318"/>
      <c r="G28" s="23"/>
      <c r="H28" s="23"/>
      <c r="I28" s="23"/>
      <c r="J28" s="199"/>
      <c r="K28" s="24"/>
      <c r="L28" s="25" t="e">
        <f>F28*H28*J28*#REF!</f>
        <v>#REF!</v>
      </c>
      <c r="M28" s="13"/>
      <c r="N28" s="179"/>
      <c r="O28" s="179"/>
      <c r="P28" s="179"/>
      <c r="Q28" s="395" t="e">
        <f t="shared" si="6"/>
        <v>#REF!</v>
      </c>
      <c r="R28" s="179"/>
      <c r="S28" s="168"/>
      <c r="T28" s="180"/>
      <c r="U28" s="179"/>
      <c r="V28" s="168"/>
      <c r="W28" s="180"/>
      <c r="X28" s="179"/>
      <c r="Y28" s="168"/>
      <c r="Z28" s="180"/>
      <c r="AA28" s="179"/>
      <c r="AB28" s="168"/>
      <c r="AC28" s="180"/>
      <c r="AD28" s="179"/>
      <c r="AE28" s="168"/>
      <c r="AF28" s="180"/>
      <c r="AG28" s="179"/>
      <c r="AH28" s="168"/>
      <c r="AI28" s="180"/>
      <c r="AJ28" s="179"/>
      <c r="AK28" s="168"/>
      <c r="AL28" s="180"/>
      <c r="AM28" s="179"/>
      <c r="AN28" s="168"/>
      <c r="AO28" s="180"/>
      <c r="AP28" s="179"/>
      <c r="AQ28" s="168"/>
      <c r="AR28" s="180"/>
      <c r="AS28" s="179"/>
      <c r="AT28" s="168"/>
      <c r="AU28" s="180"/>
      <c r="AV28" s="179"/>
      <c r="AW28" s="168"/>
      <c r="AX28" s="180"/>
      <c r="AY28" s="179"/>
      <c r="AZ28" s="168"/>
      <c r="BA28" s="180"/>
      <c r="BB28" s="13"/>
      <c r="BC28" s="26"/>
      <c r="BD28" s="27">
        <f t="shared" si="2"/>
        <v>0</v>
      </c>
      <c r="BE28" s="13"/>
      <c r="BF28" s="26">
        <f t="shared" si="10"/>
        <v>0</v>
      </c>
      <c r="BG28" s="27">
        <f t="shared" si="7"/>
        <v>0</v>
      </c>
      <c r="BH28" s="13"/>
      <c r="BI28" s="26">
        <f t="shared" si="8"/>
        <v>0</v>
      </c>
      <c r="BJ28" s="27">
        <f t="shared" si="9"/>
        <v>0</v>
      </c>
      <c r="BL28" s="57"/>
    </row>
    <row r="29" spans="1:64" ht="14.45" hidden="1" outlineLevel="1">
      <c r="A29" s="13"/>
      <c r="B29" s="316" t="s">
        <v>91</v>
      </c>
      <c r="C29" s="267"/>
      <c r="D29" s="329"/>
      <c r="E29" s="267"/>
      <c r="F29" s="318"/>
      <c r="G29" s="23"/>
      <c r="H29" s="23"/>
      <c r="I29" s="23"/>
      <c r="J29" s="199"/>
      <c r="K29" s="24"/>
      <c r="L29" s="25" t="e">
        <f>F29*H29*J29*#REF!</f>
        <v>#REF!</v>
      </c>
      <c r="M29" s="13"/>
      <c r="N29" s="179"/>
      <c r="O29" s="179"/>
      <c r="P29" s="179"/>
      <c r="Q29" s="395" t="e">
        <f t="shared" si="6"/>
        <v>#REF!</v>
      </c>
      <c r="R29" s="179"/>
      <c r="S29" s="168"/>
      <c r="T29" s="180"/>
      <c r="U29" s="179"/>
      <c r="V29" s="168"/>
      <c r="W29" s="180"/>
      <c r="X29" s="179"/>
      <c r="Y29" s="168"/>
      <c r="Z29" s="180"/>
      <c r="AA29" s="179"/>
      <c r="AB29" s="168"/>
      <c r="AC29" s="180"/>
      <c r="AD29" s="179"/>
      <c r="AE29" s="168"/>
      <c r="AF29" s="180"/>
      <c r="AG29" s="179"/>
      <c r="AH29" s="168"/>
      <c r="AI29" s="180"/>
      <c r="AJ29" s="179"/>
      <c r="AK29" s="168"/>
      <c r="AL29" s="180"/>
      <c r="AM29" s="179"/>
      <c r="AN29" s="168"/>
      <c r="AO29" s="180"/>
      <c r="AP29" s="179"/>
      <c r="AQ29" s="168"/>
      <c r="AR29" s="180"/>
      <c r="AS29" s="179"/>
      <c r="AT29" s="168"/>
      <c r="AU29" s="180"/>
      <c r="AV29" s="179"/>
      <c r="AW29" s="168"/>
      <c r="AX29" s="180"/>
      <c r="AY29" s="179"/>
      <c r="AZ29" s="168"/>
      <c r="BA29" s="180"/>
      <c r="BB29" s="13"/>
      <c r="BC29" s="26"/>
      <c r="BD29" s="27">
        <f t="shared" si="2"/>
        <v>0</v>
      </c>
      <c r="BE29" s="13"/>
      <c r="BF29" s="26">
        <f t="shared" si="10"/>
        <v>0</v>
      </c>
      <c r="BG29" s="27">
        <f t="shared" si="7"/>
        <v>0</v>
      </c>
      <c r="BH29" s="13"/>
      <c r="BI29" s="26">
        <f t="shared" si="8"/>
        <v>0</v>
      </c>
      <c r="BJ29" s="27">
        <f t="shared" si="9"/>
        <v>0</v>
      </c>
      <c r="BL29" s="57"/>
    </row>
    <row r="30" spans="1:64" ht="14.45" hidden="1" outlineLevel="1">
      <c r="A30" s="13"/>
      <c r="B30" s="316" t="s">
        <v>92</v>
      </c>
      <c r="C30" s="267"/>
      <c r="D30" s="329"/>
      <c r="E30" s="267"/>
      <c r="F30" s="318"/>
      <c r="G30" s="23"/>
      <c r="H30" s="23"/>
      <c r="I30" s="23"/>
      <c r="J30" s="199"/>
      <c r="K30" s="24"/>
      <c r="L30" s="25" t="e">
        <f>F30*H30*J30*#REF!</f>
        <v>#REF!</v>
      </c>
      <c r="M30" s="13"/>
      <c r="N30" s="179"/>
      <c r="O30" s="179"/>
      <c r="P30" s="179"/>
      <c r="Q30" s="395" t="e">
        <f t="shared" si="6"/>
        <v>#REF!</v>
      </c>
      <c r="R30" s="179"/>
      <c r="S30" s="168"/>
      <c r="T30" s="180"/>
      <c r="U30" s="179"/>
      <c r="V30" s="168"/>
      <c r="W30" s="180"/>
      <c r="X30" s="179"/>
      <c r="Y30" s="168"/>
      <c r="Z30" s="180"/>
      <c r="AA30" s="179"/>
      <c r="AB30" s="168"/>
      <c r="AC30" s="180"/>
      <c r="AD30" s="179"/>
      <c r="AE30" s="168"/>
      <c r="AF30" s="180"/>
      <c r="AG30" s="179"/>
      <c r="AH30" s="168"/>
      <c r="AI30" s="180"/>
      <c r="AJ30" s="179"/>
      <c r="AK30" s="168"/>
      <c r="AL30" s="180"/>
      <c r="AM30" s="179"/>
      <c r="AN30" s="168"/>
      <c r="AO30" s="180"/>
      <c r="AP30" s="179"/>
      <c r="AQ30" s="168"/>
      <c r="AR30" s="180"/>
      <c r="AS30" s="179"/>
      <c r="AT30" s="168"/>
      <c r="AU30" s="180"/>
      <c r="AV30" s="179"/>
      <c r="AW30" s="168"/>
      <c r="AX30" s="180"/>
      <c r="AY30" s="179"/>
      <c r="AZ30" s="168"/>
      <c r="BA30" s="180"/>
      <c r="BB30" s="13"/>
      <c r="BC30" s="26"/>
      <c r="BD30" s="27">
        <f t="shared" si="2"/>
        <v>0</v>
      </c>
      <c r="BE30" s="13"/>
      <c r="BF30" s="26">
        <f t="shared" si="10"/>
        <v>0</v>
      </c>
      <c r="BG30" s="27">
        <f t="shared" si="7"/>
        <v>0</v>
      </c>
      <c r="BH30" s="13"/>
      <c r="BI30" s="26">
        <f t="shared" si="8"/>
        <v>0</v>
      </c>
      <c r="BJ30" s="27">
        <f t="shared" si="9"/>
        <v>0</v>
      </c>
      <c r="BL30" s="57"/>
    </row>
    <row r="31" spans="1:64" ht="14.45" hidden="1" outlineLevel="1">
      <c r="A31" s="13"/>
      <c r="B31" s="316" t="s">
        <v>93</v>
      </c>
      <c r="C31" s="267"/>
      <c r="D31" s="329"/>
      <c r="E31" s="267"/>
      <c r="F31" s="318"/>
      <c r="G31" s="23"/>
      <c r="H31" s="23"/>
      <c r="I31" s="23"/>
      <c r="J31" s="199"/>
      <c r="K31" s="24"/>
      <c r="L31" s="25" t="e">
        <f>F31*H31*J31*#REF!</f>
        <v>#REF!</v>
      </c>
      <c r="M31" s="13"/>
      <c r="N31" s="179"/>
      <c r="O31" s="179"/>
      <c r="P31" s="179"/>
      <c r="Q31" s="395" t="e">
        <f t="shared" si="6"/>
        <v>#REF!</v>
      </c>
      <c r="R31" s="179"/>
      <c r="S31" s="168"/>
      <c r="T31" s="180"/>
      <c r="U31" s="179"/>
      <c r="V31" s="168"/>
      <c r="W31" s="180"/>
      <c r="X31" s="179"/>
      <c r="Y31" s="168"/>
      <c r="Z31" s="180"/>
      <c r="AA31" s="179"/>
      <c r="AB31" s="168"/>
      <c r="AC31" s="180"/>
      <c r="AD31" s="179"/>
      <c r="AE31" s="168"/>
      <c r="AF31" s="180"/>
      <c r="AG31" s="179"/>
      <c r="AH31" s="168"/>
      <c r="AI31" s="180"/>
      <c r="AJ31" s="179"/>
      <c r="AK31" s="168"/>
      <c r="AL31" s="180"/>
      <c r="AM31" s="179"/>
      <c r="AN31" s="168"/>
      <c r="AO31" s="180"/>
      <c r="AP31" s="179"/>
      <c r="AQ31" s="168"/>
      <c r="AR31" s="180"/>
      <c r="AS31" s="179"/>
      <c r="AT31" s="168"/>
      <c r="AU31" s="180"/>
      <c r="AV31" s="179"/>
      <c r="AW31" s="168"/>
      <c r="AX31" s="180"/>
      <c r="AY31" s="179"/>
      <c r="AZ31" s="168"/>
      <c r="BA31" s="180"/>
      <c r="BB31" s="13"/>
      <c r="BC31" s="26"/>
      <c r="BD31" s="27">
        <f t="shared" si="2"/>
        <v>0</v>
      </c>
      <c r="BE31" s="13"/>
      <c r="BF31" s="26">
        <f t="shared" si="10"/>
        <v>0</v>
      </c>
      <c r="BG31" s="27">
        <f t="shared" si="7"/>
        <v>0</v>
      </c>
      <c r="BH31" s="13"/>
      <c r="BI31" s="26">
        <f t="shared" si="8"/>
        <v>0</v>
      </c>
      <c r="BJ31" s="27">
        <f t="shared" si="9"/>
        <v>0</v>
      </c>
      <c r="BL31" s="57"/>
    </row>
    <row r="32" spans="1:64" ht="14.45" hidden="1" outlineLevel="1">
      <c r="A32" s="13"/>
      <c r="B32" s="316" t="s">
        <v>94</v>
      </c>
      <c r="C32" s="267"/>
      <c r="D32" s="329"/>
      <c r="E32" s="267"/>
      <c r="F32" s="318"/>
      <c r="G32" s="23"/>
      <c r="H32" s="23"/>
      <c r="I32" s="23"/>
      <c r="J32" s="199"/>
      <c r="K32" s="24"/>
      <c r="L32" s="25" t="e">
        <f>F32*H32*J32*#REF!</f>
        <v>#REF!</v>
      </c>
      <c r="M32" s="13"/>
      <c r="N32" s="179"/>
      <c r="O32" s="179"/>
      <c r="P32" s="179"/>
      <c r="Q32" s="395" t="e">
        <f t="shared" si="6"/>
        <v>#REF!</v>
      </c>
      <c r="R32" s="179"/>
      <c r="S32" s="168"/>
      <c r="T32" s="180"/>
      <c r="U32" s="179"/>
      <c r="V32" s="168"/>
      <c r="W32" s="180"/>
      <c r="X32" s="179"/>
      <c r="Y32" s="168"/>
      <c r="Z32" s="180"/>
      <c r="AA32" s="179"/>
      <c r="AB32" s="168"/>
      <c r="AC32" s="180"/>
      <c r="AD32" s="179"/>
      <c r="AE32" s="168"/>
      <c r="AF32" s="180"/>
      <c r="AG32" s="179"/>
      <c r="AH32" s="168"/>
      <c r="AI32" s="180"/>
      <c r="AJ32" s="179"/>
      <c r="AK32" s="168"/>
      <c r="AL32" s="180"/>
      <c r="AM32" s="179"/>
      <c r="AN32" s="168"/>
      <c r="AO32" s="180"/>
      <c r="AP32" s="179"/>
      <c r="AQ32" s="168"/>
      <c r="AR32" s="180"/>
      <c r="AS32" s="179"/>
      <c r="AT32" s="168"/>
      <c r="AU32" s="180"/>
      <c r="AV32" s="179"/>
      <c r="AW32" s="168"/>
      <c r="AX32" s="180"/>
      <c r="AY32" s="179"/>
      <c r="AZ32" s="168"/>
      <c r="BA32" s="180"/>
      <c r="BB32" s="13"/>
      <c r="BC32" s="26"/>
      <c r="BD32" s="27">
        <f t="shared" si="2"/>
        <v>0</v>
      </c>
      <c r="BE32" s="13"/>
      <c r="BF32" s="26">
        <f t="shared" si="10"/>
        <v>0</v>
      </c>
      <c r="BG32" s="27">
        <f t="shared" si="7"/>
        <v>0</v>
      </c>
      <c r="BH32" s="13"/>
      <c r="BI32" s="26">
        <f t="shared" si="8"/>
        <v>0</v>
      </c>
      <c r="BJ32" s="27">
        <f t="shared" si="9"/>
        <v>0</v>
      </c>
      <c r="BL32" s="57"/>
    </row>
    <row r="33" spans="1:64" ht="14.45" hidden="1" outlineLevel="1">
      <c r="A33" s="13"/>
      <c r="B33" s="316" t="s">
        <v>95</v>
      </c>
      <c r="C33" s="267"/>
      <c r="D33" s="329"/>
      <c r="E33" s="267"/>
      <c r="F33" s="318"/>
      <c r="G33" s="23"/>
      <c r="H33" s="23"/>
      <c r="I33" s="23"/>
      <c r="J33" s="199"/>
      <c r="K33" s="24"/>
      <c r="L33" s="25" t="e">
        <f>F33*H33*J33*#REF!</f>
        <v>#REF!</v>
      </c>
      <c r="M33" s="13"/>
      <c r="N33" s="179"/>
      <c r="O33" s="179"/>
      <c r="P33" s="179"/>
      <c r="Q33" s="395" t="e">
        <f t="shared" si="6"/>
        <v>#REF!</v>
      </c>
      <c r="R33" s="179"/>
      <c r="S33" s="168"/>
      <c r="T33" s="180"/>
      <c r="U33" s="179"/>
      <c r="V33" s="168"/>
      <c r="W33" s="180"/>
      <c r="X33" s="179"/>
      <c r="Y33" s="168"/>
      <c r="Z33" s="180"/>
      <c r="AA33" s="179"/>
      <c r="AB33" s="168"/>
      <c r="AC33" s="180"/>
      <c r="AD33" s="179"/>
      <c r="AE33" s="168"/>
      <c r="AF33" s="180"/>
      <c r="AG33" s="179"/>
      <c r="AH33" s="168"/>
      <c r="AI33" s="180"/>
      <c r="AJ33" s="179"/>
      <c r="AK33" s="168"/>
      <c r="AL33" s="180"/>
      <c r="AM33" s="179"/>
      <c r="AN33" s="168"/>
      <c r="AO33" s="180"/>
      <c r="AP33" s="179"/>
      <c r="AQ33" s="168"/>
      <c r="AR33" s="180"/>
      <c r="AS33" s="179"/>
      <c r="AT33" s="168"/>
      <c r="AU33" s="180"/>
      <c r="AV33" s="179"/>
      <c r="AW33" s="168"/>
      <c r="AX33" s="180"/>
      <c r="AY33" s="179"/>
      <c r="AZ33" s="168"/>
      <c r="BA33" s="180"/>
      <c r="BB33" s="13"/>
      <c r="BC33" s="26"/>
      <c r="BD33" s="27">
        <f t="shared" si="2"/>
        <v>0</v>
      </c>
      <c r="BE33" s="13"/>
      <c r="BF33" s="26">
        <f t="shared" si="10"/>
        <v>0</v>
      </c>
      <c r="BG33" s="27">
        <f t="shared" si="7"/>
        <v>0</v>
      </c>
      <c r="BH33" s="13"/>
      <c r="BI33" s="26">
        <f t="shared" si="8"/>
        <v>0</v>
      </c>
      <c r="BJ33" s="27">
        <f t="shared" si="9"/>
        <v>0</v>
      </c>
      <c r="BL33" s="57"/>
    </row>
    <row r="34" spans="1:64" ht="14.45" hidden="1" outlineLevel="1">
      <c r="A34" s="13"/>
      <c r="B34" s="316" t="s">
        <v>96</v>
      </c>
      <c r="C34" s="267"/>
      <c r="D34" s="329"/>
      <c r="E34" s="267"/>
      <c r="F34" s="318"/>
      <c r="G34" s="23"/>
      <c r="H34" s="23"/>
      <c r="I34" s="23"/>
      <c r="J34" s="199"/>
      <c r="K34" s="24"/>
      <c r="L34" s="25" t="e">
        <f>F34*H34*J34*#REF!</f>
        <v>#REF!</v>
      </c>
      <c r="M34" s="13"/>
      <c r="N34" s="179"/>
      <c r="O34" s="179"/>
      <c r="P34" s="179"/>
      <c r="Q34" s="395" t="e">
        <f t="shared" si="6"/>
        <v>#REF!</v>
      </c>
      <c r="R34" s="179"/>
      <c r="S34" s="168"/>
      <c r="T34" s="180"/>
      <c r="U34" s="179"/>
      <c r="V34" s="168"/>
      <c r="W34" s="180"/>
      <c r="X34" s="179"/>
      <c r="Y34" s="168"/>
      <c r="Z34" s="180"/>
      <c r="AA34" s="179"/>
      <c r="AB34" s="168"/>
      <c r="AC34" s="180"/>
      <c r="AD34" s="179"/>
      <c r="AE34" s="168"/>
      <c r="AF34" s="180"/>
      <c r="AG34" s="179"/>
      <c r="AH34" s="168"/>
      <c r="AI34" s="180"/>
      <c r="AJ34" s="179"/>
      <c r="AK34" s="168"/>
      <c r="AL34" s="180"/>
      <c r="AM34" s="179"/>
      <c r="AN34" s="168"/>
      <c r="AO34" s="180"/>
      <c r="AP34" s="179"/>
      <c r="AQ34" s="168"/>
      <c r="AR34" s="180"/>
      <c r="AS34" s="179"/>
      <c r="AT34" s="168"/>
      <c r="AU34" s="180"/>
      <c r="AV34" s="179"/>
      <c r="AW34" s="168"/>
      <c r="AX34" s="180"/>
      <c r="AY34" s="179"/>
      <c r="AZ34" s="168"/>
      <c r="BA34" s="180"/>
      <c r="BB34" s="13"/>
      <c r="BC34" s="26"/>
      <c r="BD34" s="27">
        <f t="shared" si="2"/>
        <v>0</v>
      </c>
      <c r="BE34" s="13"/>
      <c r="BF34" s="26">
        <f t="shared" si="10"/>
        <v>0</v>
      </c>
      <c r="BG34" s="27">
        <f t="shared" si="7"/>
        <v>0</v>
      </c>
      <c r="BH34" s="13"/>
      <c r="BI34" s="26">
        <f t="shared" si="8"/>
        <v>0</v>
      </c>
      <c r="BJ34" s="27">
        <f t="shared" si="9"/>
        <v>0</v>
      </c>
      <c r="BL34" s="57"/>
    </row>
    <row r="35" spans="1:64" ht="14.45" hidden="1" outlineLevel="1">
      <c r="A35" s="13"/>
      <c r="B35" s="316" t="s">
        <v>97</v>
      </c>
      <c r="C35" s="267"/>
      <c r="D35" s="329"/>
      <c r="E35" s="267"/>
      <c r="F35" s="318"/>
      <c r="G35" s="23"/>
      <c r="H35" s="23"/>
      <c r="I35" s="23"/>
      <c r="J35" s="199"/>
      <c r="K35" s="24"/>
      <c r="L35" s="25" t="e">
        <f>F35*H35*J35*#REF!</f>
        <v>#REF!</v>
      </c>
      <c r="M35" s="13"/>
      <c r="N35" s="179"/>
      <c r="O35" s="179"/>
      <c r="P35" s="179"/>
      <c r="Q35" s="395" t="e">
        <f t="shared" si="6"/>
        <v>#REF!</v>
      </c>
      <c r="R35" s="179"/>
      <c r="S35" s="168"/>
      <c r="T35" s="180"/>
      <c r="U35" s="179"/>
      <c r="V35" s="168"/>
      <c r="W35" s="180"/>
      <c r="X35" s="179"/>
      <c r="Y35" s="168"/>
      <c r="Z35" s="180"/>
      <c r="AA35" s="179"/>
      <c r="AB35" s="168"/>
      <c r="AC35" s="180"/>
      <c r="AD35" s="179"/>
      <c r="AE35" s="168"/>
      <c r="AF35" s="180"/>
      <c r="AG35" s="179"/>
      <c r="AH35" s="168"/>
      <c r="AI35" s="180"/>
      <c r="AJ35" s="179"/>
      <c r="AK35" s="168"/>
      <c r="AL35" s="180"/>
      <c r="AM35" s="179"/>
      <c r="AN35" s="168"/>
      <c r="AO35" s="180"/>
      <c r="AP35" s="179"/>
      <c r="AQ35" s="168"/>
      <c r="AR35" s="180"/>
      <c r="AS35" s="179"/>
      <c r="AT35" s="168"/>
      <c r="AU35" s="180"/>
      <c r="AV35" s="179"/>
      <c r="AW35" s="168"/>
      <c r="AX35" s="180"/>
      <c r="AY35" s="179"/>
      <c r="AZ35" s="168"/>
      <c r="BA35" s="180"/>
      <c r="BB35" s="13"/>
      <c r="BC35" s="26"/>
      <c r="BD35" s="27">
        <f t="shared" si="2"/>
        <v>0</v>
      </c>
      <c r="BE35" s="13"/>
      <c r="BF35" s="26">
        <f t="shared" si="10"/>
        <v>0</v>
      </c>
      <c r="BG35" s="27">
        <f t="shared" si="7"/>
        <v>0</v>
      </c>
      <c r="BH35" s="13"/>
      <c r="BI35" s="26">
        <f t="shared" si="8"/>
        <v>0</v>
      </c>
      <c r="BJ35" s="27">
        <f t="shared" si="9"/>
        <v>0</v>
      </c>
      <c r="BL35" s="57"/>
    </row>
    <row r="36" spans="1:64" ht="14.45" hidden="1" outlineLevel="1">
      <c r="A36" s="13"/>
      <c r="B36" s="316" t="s">
        <v>98</v>
      </c>
      <c r="C36" s="267"/>
      <c r="D36" s="329"/>
      <c r="E36" s="328"/>
      <c r="F36" s="320"/>
      <c r="G36" s="303"/>
      <c r="H36" s="303"/>
      <c r="I36" s="303"/>
      <c r="J36" s="304"/>
      <c r="K36" s="305"/>
      <c r="L36" s="315" t="e">
        <f>F36*H36*J36*#REF!</f>
        <v>#REF!</v>
      </c>
      <c r="M36" s="13"/>
      <c r="N36" s="179"/>
      <c r="O36" s="179"/>
      <c r="P36" s="179"/>
      <c r="Q36" s="395" t="e">
        <f t="shared" si="6"/>
        <v>#REF!</v>
      </c>
      <c r="R36" s="179"/>
      <c r="S36" s="168"/>
      <c r="T36" s="180"/>
      <c r="U36" s="179"/>
      <c r="V36" s="168"/>
      <c r="W36" s="180"/>
      <c r="X36" s="179"/>
      <c r="Y36" s="168"/>
      <c r="Z36" s="180"/>
      <c r="AA36" s="179"/>
      <c r="AB36" s="168"/>
      <c r="AC36" s="180"/>
      <c r="AD36" s="179"/>
      <c r="AE36" s="168"/>
      <c r="AF36" s="180"/>
      <c r="AG36" s="179"/>
      <c r="AH36" s="168"/>
      <c r="AI36" s="180"/>
      <c r="AJ36" s="179"/>
      <c r="AK36" s="168"/>
      <c r="AL36" s="180"/>
      <c r="AM36" s="179"/>
      <c r="AN36" s="168"/>
      <c r="AO36" s="180"/>
      <c r="AP36" s="179"/>
      <c r="AQ36" s="168"/>
      <c r="AR36" s="180"/>
      <c r="AS36" s="179"/>
      <c r="AT36" s="168"/>
      <c r="AU36" s="180"/>
      <c r="AV36" s="179"/>
      <c r="AW36" s="168"/>
      <c r="AX36" s="180"/>
      <c r="AY36" s="179"/>
      <c r="AZ36" s="168"/>
      <c r="BA36" s="180"/>
      <c r="BB36" s="13"/>
      <c r="BC36" s="26"/>
      <c r="BD36" s="27">
        <f t="shared" si="2"/>
        <v>0</v>
      </c>
      <c r="BE36" s="13"/>
      <c r="BF36" s="26">
        <f t="shared" si="3"/>
        <v>0</v>
      </c>
      <c r="BG36" s="27">
        <f t="shared" si="7"/>
        <v>0</v>
      </c>
      <c r="BH36" s="13"/>
      <c r="BI36" s="26">
        <f t="shared" si="8"/>
        <v>0</v>
      </c>
      <c r="BJ36" s="27">
        <f t="shared" si="9"/>
        <v>0</v>
      </c>
      <c r="BL36" s="57"/>
    </row>
    <row r="37" spans="1:64" ht="15" customHeight="1" collapsed="1" thickBot="1">
      <c r="A37" s="13"/>
      <c r="B37" s="388" t="s">
        <v>99</v>
      </c>
      <c r="C37" s="387"/>
      <c r="D37" s="387"/>
      <c r="E37" s="387"/>
      <c r="F37" s="387"/>
      <c r="G37" s="387"/>
      <c r="H37" s="387"/>
      <c r="I37" s="387"/>
      <c r="J37" s="387"/>
      <c r="K37" s="387"/>
      <c r="L37" s="348">
        <f>SUM(L38:L47)</f>
        <v>26593548</v>
      </c>
      <c r="M37" s="20"/>
      <c r="N37" s="348">
        <f t="shared" ref="N37:P37" si="11">SUM(N38:N47)</f>
        <v>8864516</v>
      </c>
      <c r="O37" s="348">
        <f t="shared" si="11"/>
        <v>8864516</v>
      </c>
      <c r="P37" s="348">
        <f t="shared" si="11"/>
        <v>8864516</v>
      </c>
      <c r="Q37" s="395" t="str">
        <f t="shared" si="6"/>
        <v>ok</v>
      </c>
      <c r="R37" s="175">
        <f t="shared" ref="R37:BA37" si="12">SUM(R38:R47)</f>
        <v>0</v>
      </c>
      <c r="S37" s="166">
        <f t="shared" si="12"/>
        <v>0</v>
      </c>
      <c r="T37" s="176">
        <f t="shared" si="12"/>
        <v>0</v>
      </c>
      <c r="U37" s="175">
        <f t="shared" si="12"/>
        <v>0</v>
      </c>
      <c r="V37" s="166">
        <f t="shared" si="12"/>
        <v>0</v>
      </c>
      <c r="W37" s="176">
        <f t="shared" si="12"/>
        <v>0</v>
      </c>
      <c r="X37" s="175">
        <f t="shared" si="12"/>
        <v>0</v>
      </c>
      <c r="Y37" s="166">
        <f t="shared" si="12"/>
        <v>0</v>
      </c>
      <c r="Z37" s="176">
        <f t="shared" si="12"/>
        <v>0</v>
      </c>
      <c r="AA37" s="175">
        <f t="shared" si="12"/>
        <v>0</v>
      </c>
      <c r="AB37" s="166">
        <f t="shared" si="12"/>
        <v>0</v>
      </c>
      <c r="AC37" s="176">
        <f t="shared" si="12"/>
        <v>13296774</v>
      </c>
      <c r="AD37" s="175">
        <f t="shared" si="12"/>
        <v>0</v>
      </c>
      <c r="AE37" s="166">
        <f t="shared" si="12"/>
        <v>0</v>
      </c>
      <c r="AF37" s="176">
        <f t="shared" si="12"/>
        <v>0</v>
      </c>
      <c r="AG37" s="175">
        <f t="shared" si="12"/>
        <v>0</v>
      </c>
      <c r="AH37" s="166">
        <f t="shared" si="12"/>
        <v>0</v>
      </c>
      <c r="AI37" s="176">
        <f t="shared" si="12"/>
        <v>0</v>
      </c>
      <c r="AJ37" s="175">
        <f t="shared" si="12"/>
        <v>0</v>
      </c>
      <c r="AK37" s="166">
        <f t="shared" si="12"/>
        <v>0</v>
      </c>
      <c r="AL37" s="176">
        <f t="shared" si="12"/>
        <v>0</v>
      </c>
      <c r="AM37" s="175">
        <f t="shared" si="12"/>
        <v>0</v>
      </c>
      <c r="AN37" s="166">
        <f t="shared" si="12"/>
        <v>0</v>
      </c>
      <c r="AO37" s="176">
        <f t="shared" si="12"/>
        <v>0</v>
      </c>
      <c r="AP37" s="175">
        <f t="shared" si="12"/>
        <v>0</v>
      </c>
      <c r="AQ37" s="166">
        <f t="shared" si="12"/>
        <v>0</v>
      </c>
      <c r="AR37" s="176">
        <f t="shared" si="12"/>
        <v>0</v>
      </c>
      <c r="AS37" s="175">
        <f t="shared" si="12"/>
        <v>0</v>
      </c>
      <c r="AT37" s="166">
        <f t="shared" si="12"/>
        <v>0</v>
      </c>
      <c r="AU37" s="176">
        <f t="shared" si="12"/>
        <v>0</v>
      </c>
      <c r="AV37" s="175">
        <f t="shared" si="12"/>
        <v>0</v>
      </c>
      <c r="AW37" s="166">
        <f t="shared" si="12"/>
        <v>0</v>
      </c>
      <c r="AX37" s="176">
        <f t="shared" si="12"/>
        <v>0</v>
      </c>
      <c r="AY37" s="175">
        <f t="shared" si="12"/>
        <v>0</v>
      </c>
      <c r="AZ37" s="166">
        <f t="shared" si="12"/>
        <v>0</v>
      </c>
      <c r="BA37" s="176">
        <f t="shared" si="12"/>
        <v>0</v>
      </c>
      <c r="BB37" s="13"/>
      <c r="BC37" s="21">
        <f>SUM(BC38:BC47)</f>
        <v>0</v>
      </c>
      <c r="BD37" s="22">
        <f t="shared" si="2"/>
        <v>0</v>
      </c>
      <c r="BE37" s="13"/>
      <c r="BF37" s="21">
        <f>SUM(BF38:BF47)</f>
        <v>0</v>
      </c>
      <c r="BG37" s="22">
        <f>IFERROR(BF37/L37,0)</f>
        <v>0</v>
      </c>
      <c r="BH37" s="13"/>
      <c r="BI37" s="21">
        <f>SUM(BI38:BI47)</f>
        <v>0</v>
      </c>
      <c r="BJ37" s="22">
        <f>IFERROR(BI37/L37,0)</f>
        <v>0</v>
      </c>
      <c r="BL37" s="40"/>
    </row>
    <row r="38" spans="1:64" ht="14.45">
      <c r="A38" s="13"/>
      <c r="B38" s="340" t="s">
        <v>100</v>
      </c>
      <c r="C38" s="329" t="s">
        <v>293</v>
      </c>
      <c r="D38" s="329" t="s">
        <v>317</v>
      </c>
      <c r="E38" s="329" t="s">
        <v>318</v>
      </c>
      <c r="F38" s="322">
        <v>2</v>
      </c>
      <c r="G38" s="302" t="s">
        <v>319</v>
      </c>
      <c r="H38" s="302">
        <v>1</v>
      </c>
      <c r="I38" s="302"/>
      <c r="J38" s="306">
        <v>1</v>
      </c>
      <c r="K38" s="204">
        <v>6648387</v>
      </c>
      <c r="L38" s="205">
        <f t="shared" ref="L38:L47" si="13">F38*H38*J38*K38</f>
        <v>13296774</v>
      </c>
      <c r="M38" s="13"/>
      <c r="N38" s="179">
        <f>$L38/3</f>
        <v>4432258</v>
      </c>
      <c r="O38" s="179">
        <f>$L38/3</f>
        <v>4432258</v>
      </c>
      <c r="P38" s="179">
        <f>$L38/3</f>
        <v>4432258</v>
      </c>
      <c r="Q38" s="395" t="str">
        <f t="shared" si="6"/>
        <v>ok</v>
      </c>
      <c r="R38" s="177"/>
      <c r="S38" s="169"/>
      <c r="T38" s="178"/>
      <c r="U38" s="177"/>
      <c r="V38" s="169"/>
      <c r="W38" s="178"/>
      <c r="X38" s="177"/>
      <c r="Y38" s="169"/>
      <c r="Z38" s="178"/>
      <c r="AA38" s="177"/>
      <c r="AB38" s="169"/>
      <c r="AC38" s="178">
        <f>L38</f>
        <v>13296774</v>
      </c>
      <c r="AD38" s="177"/>
      <c r="AE38" s="169"/>
      <c r="AF38" s="178"/>
      <c r="AG38" s="177"/>
      <c r="AH38" s="169"/>
      <c r="AI38" s="178"/>
      <c r="AJ38" s="177"/>
      <c r="AK38" s="169"/>
      <c r="AL38" s="178"/>
      <c r="AM38" s="177"/>
      <c r="AN38" s="169"/>
      <c r="AO38" s="178"/>
      <c r="AP38" s="177"/>
      <c r="AQ38" s="169"/>
      <c r="AR38" s="178"/>
      <c r="AS38" s="177"/>
      <c r="AT38" s="169"/>
      <c r="AU38" s="178"/>
      <c r="AV38" s="177"/>
      <c r="AW38" s="169"/>
      <c r="AX38" s="178"/>
      <c r="AY38" s="177"/>
      <c r="AZ38" s="169"/>
      <c r="BA38" s="178"/>
      <c r="BB38" s="13"/>
      <c r="BC38" s="26"/>
      <c r="BD38" s="27">
        <f t="shared" si="2"/>
        <v>0</v>
      </c>
      <c r="BE38" s="13"/>
      <c r="BF38" s="26"/>
      <c r="BG38" s="27">
        <f t="shared" ref="BG38:BG47" si="14">IFERROR(BF38/L38,0)</f>
        <v>0</v>
      </c>
      <c r="BH38" s="13"/>
      <c r="BI38" s="26">
        <f t="shared" ref="BI38:BI47" si="15">BC38+BF38</f>
        <v>0</v>
      </c>
      <c r="BJ38" s="27">
        <f t="shared" ref="BJ38:BJ47" si="16">IFERROR(BI38/L38,0)</f>
        <v>0</v>
      </c>
      <c r="BL38" s="44"/>
    </row>
    <row r="39" spans="1:64" ht="14.45">
      <c r="A39" s="13"/>
      <c r="B39" s="340" t="s">
        <v>101</v>
      </c>
      <c r="C39" s="329" t="s">
        <v>293</v>
      </c>
      <c r="D39" s="329" t="s">
        <v>317</v>
      </c>
      <c r="E39" s="329" t="s">
        <v>318</v>
      </c>
      <c r="F39" s="322">
        <v>2</v>
      </c>
      <c r="G39" s="302" t="s">
        <v>319</v>
      </c>
      <c r="H39" s="302">
        <v>1</v>
      </c>
      <c r="I39" s="302"/>
      <c r="J39" s="306">
        <v>1</v>
      </c>
      <c r="K39" s="204">
        <v>6648387</v>
      </c>
      <c r="L39" s="205">
        <f t="shared" si="13"/>
        <v>13296774</v>
      </c>
      <c r="M39" s="13"/>
      <c r="N39" s="179">
        <f t="shared" ref="N39:P47" si="17">$L39/3</f>
        <v>4432258</v>
      </c>
      <c r="O39" s="179">
        <f t="shared" si="17"/>
        <v>4432258</v>
      </c>
      <c r="P39" s="179">
        <f t="shared" si="17"/>
        <v>4432258</v>
      </c>
      <c r="Q39" s="395" t="str">
        <f t="shared" si="6"/>
        <v>ok</v>
      </c>
      <c r="R39" s="179"/>
      <c r="S39" s="168"/>
      <c r="T39" s="180"/>
      <c r="U39" s="179"/>
      <c r="V39" s="168"/>
      <c r="W39" s="180"/>
      <c r="X39" s="179"/>
      <c r="Y39" s="168"/>
      <c r="Z39" s="180"/>
      <c r="AA39" s="179"/>
      <c r="AB39" s="168"/>
      <c r="AC39" s="180"/>
      <c r="AD39" s="179"/>
      <c r="AE39" s="168"/>
      <c r="AF39" s="180"/>
      <c r="AG39" s="179"/>
      <c r="AH39" s="168"/>
      <c r="AI39" s="180"/>
      <c r="AJ39" s="179"/>
      <c r="AK39" s="168"/>
      <c r="AL39" s="180"/>
      <c r="AM39" s="179"/>
      <c r="AN39" s="168"/>
      <c r="AO39" s="180"/>
      <c r="AP39" s="179"/>
      <c r="AQ39" s="168"/>
      <c r="AR39" s="180"/>
      <c r="AS39" s="179"/>
      <c r="AT39" s="168"/>
      <c r="AU39" s="180"/>
      <c r="AV39" s="179"/>
      <c r="AW39" s="168"/>
      <c r="AX39" s="180"/>
      <c r="AY39" s="179"/>
      <c r="AZ39" s="168"/>
      <c r="BA39" s="180"/>
      <c r="BB39" s="13"/>
      <c r="BC39" s="26"/>
      <c r="BD39" s="27">
        <f t="shared" si="2"/>
        <v>0</v>
      </c>
      <c r="BE39" s="13"/>
      <c r="BF39" s="26"/>
      <c r="BG39" s="27">
        <f t="shared" si="14"/>
        <v>0</v>
      </c>
      <c r="BH39" s="13"/>
      <c r="BI39" s="26">
        <f t="shared" si="15"/>
        <v>0</v>
      </c>
      <c r="BJ39" s="27">
        <f t="shared" si="16"/>
        <v>0</v>
      </c>
      <c r="BL39" s="44"/>
    </row>
    <row r="40" spans="1:64" ht="14.45" outlineLevel="1">
      <c r="A40" s="13"/>
      <c r="B40" s="340" t="s">
        <v>102</v>
      </c>
      <c r="C40" s="267"/>
      <c r="D40" s="329"/>
      <c r="E40" s="267"/>
      <c r="F40" s="321"/>
      <c r="G40" s="301"/>
      <c r="H40" s="301"/>
      <c r="I40" s="301"/>
      <c r="J40" s="313"/>
      <c r="K40" s="314"/>
      <c r="L40" s="205">
        <f t="shared" si="13"/>
        <v>0</v>
      </c>
      <c r="M40" s="13"/>
      <c r="N40" s="179">
        <f t="shared" si="17"/>
        <v>0</v>
      </c>
      <c r="O40" s="179">
        <f t="shared" si="17"/>
        <v>0</v>
      </c>
      <c r="P40" s="179">
        <f t="shared" si="17"/>
        <v>0</v>
      </c>
      <c r="Q40" s="395" t="str">
        <f t="shared" si="6"/>
        <v>ok</v>
      </c>
      <c r="R40" s="179"/>
      <c r="S40" s="168"/>
      <c r="T40" s="180"/>
      <c r="U40" s="179"/>
      <c r="V40" s="168"/>
      <c r="W40" s="180"/>
      <c r="X40" s="179"/>
      <c r="Y40" s="168"/>
      <c r="Z40" s="180"/>
      <c r="AA40" s="179"/>
      <c r="AB40" s="168"/>
      <c r="AC40" s="180"/>
      <c r="AD40" s="179"/>
      <c r="AE40" s="168"/>
      <c r="AF40" s="180"/>
      <c r="AG40" s="179"/>
      <c r="AH40" s="168"/>
      <c r="AI40" s="180"/>
      <c r="AJ40" s="179"/>
      <c r="AK40" s="168"/>
      <c r="AL40" s="180"/>
      <c r="AM40" s="179"/>
      <c r="AN40" s="168"/>
      <c r="AO40" s="180"/>
      <c r="AP40" s="179"/>
      <c r="AQ40" s="168"/>
      <c r="AR40" s="180"/>
      <c r="AS40" s="179"/>
      <c r="AT40" s="168"/>
      <c r="AU40" s="180"/>
      <c r="AV40" s="179"/>
      <c r="AW40" s="168"/>
      <c r="AX40" s="180"/>
      <c r="AY40" s="179"/>
      <c r="AZ40" s="168"/>
      <c r="BA40" s="180"/>
      <c r="BB40" s="13"/>
      <c r="BC40" s="26"/>
      <c r="BD40" s="27">
        <f t="shared" si="2"/>
        <v>0</v>
      </c>
      <c r="BE40" s="13"/>
      <c r="BF40" s="26"/>
      <c r="BG40" s="27">
        <f t="shared" si="14"/>
        <v>0</v>
      </c>
      <c r="BH40" s="13"/>
      <c r="BI40" s="26">
        <f t="shared" si="15"/>
        <v>0</v>
      </c>
      <c r="BJ40" s="27">
        <f t="shared" si="16"/>
        <v>0</v>
      </c>
      <c r="BL40" s="44"/>
    </row>
    <row r="41" spans="1:64" ht="14.45" outlineLevel="1">
      <c r="A41" s="13"/>
      <c r="B41" s="340" t="s">
        <v>103</v>
      </c>
      <c r="C41" s="267"/>
      <c r="D41" s="329"/>
      <c r="E41" s="267"/>
      <c r="F41" s="322"/>
      <c r="G41" s="302"/>
      <c r="H41" s="302"/>
      <c r="I41" s="302"/>
      <c r="J41" s="306"/>
      <c r="K41" s="204"/>
      <c r="L41" s="205">
        <f t="shared" si="13"/>
        <v>0</v>
      </c>
      <c r="M41" s="13"/>
      <c r="N41" s="179">
        <f t="shared" si="17"/>
        <v>0</v>
      </c>
      <c r="O41" s="179">
        <f t="shared" si="17"/>
        <v>0</v>
      </c>
      <c r="P41" s="179">
        <f t="shared" si="17"/>
        <v>0</v>
      </c>
      <c r="Q41" s="395" t="str">
        <f t="shared" si="6"/>
        <v>ok</v>
      </c>
      <c r="R41" s="179"/>
      <c r="S41" s="168"/>
      <c r="T41" s="180"/>
      <c r="U41" s="179"/>
      <c r="V41" s="168"/>
      <c r="W41" s="180"/>
      <c r="X41" s="179"/>
      <c r="Y41" s="168"/>
      <c r="Z41" s="180"/>
      <c r="AA41" s="179"/>
      <c r="AB41" s="168"/>
      <c r="AC41" s="180"/>
      <c r="AD41" s="179"/>
      <c r="AE41" s="168"/>
      <c r="AF41" s="180"/>
      <c r="AG41" s="179"/>
      <c r="AH41" s="168"/>
      <c r="AI41" s="180"/>
      <c r="AJ41" s="179"/>
      <c r="AK41" s="168"/>
      <c r="AL41" s="180"/>
      <c r="AM41" s="179"/>
      <c r="AN41" s="168"/>
      <c r="AO41" s="180"/>
      <c r="AP41" s="179"/>
      <c r="AQ41" s="168"/>
      <c r="AR41" s="180"/>
      <c r="AS41" s="179"/>
      <c r="AT41" s="168"/>
      <c r="AU41" s="180"/>
      <c r="AV41" s="179"/>
      <c r="AW41" s="168"/>
      <c r="AX41" s="180"/>
      <c r="AY41" s="179"/>
      <c r="AZ41" s="168"/>
      <c r="BA41" s="180"/>
      <c r="BB41" s="13"/>
      <c r="BC41" s="26"/>
      <c r="BD41" s="27">
        <f t="shared" si="2"/>
        <v>0</v>
      </c>
      <c r="BE41" s="13"/>
      <c r="BF41" s="26"/>
      <c r="BG41" s="27">
        <f t="shared" si="14"/>
        <v>0</v>
      </c>
      <c r="BH41" s="13"/>
      <c r="BI41" s="26">
        <f t="shared" si="15"/>
        <v>0</v>
      </c>
      <c r="BJ41" s="27">
        <f t="shared" si="16"/>
        <v>0</v>
      </c>
      <c r="BL41" s="44"/>
    </row>
    <row r="42" spans="1:64" ht="14.45" outlineLevel="1">
      <c r="A42" s="13"/>
      <c r="B42" s="340" t="s">
        <v>104</v>
      </c>
      <c r="C42" s="267"/>
      <c r="D42" s="329"/>
      <c r="E42" s="267"/>
      <c r="F42" s="318"/>
      <c r="G42" s="23"/>
      <c r="H42" s="23"/>
      <c r="I42" s="23"/>
      <c r="J42" s="199"/>
      <c r="K42" s="24"/>
      <c r="L42" s="205">
        <f t="shared" si="13"/>
        <v>0</v>
      </c>
      <c r="M42" s="13"/>
      <c r="N42" s="179">
        <f t="shared" si="17"/>
        <v>0</v>
      </c>
      <c r="O42" s="179">
        <f t="shared" si="17"/>
        <v>0</v>
      </c>
      <c r="P42" s="179">
        <f t="shared" si="17"/>
        <v>0</v>
      </c>
      <c r="Q42" s="395" t="str">
        <f t="shared" si="6"/>
        <v>ok</v>
      </c>
      <c r="R42" s="179"/>
      <c r="S42" s="168"/>
      <c r="T42" s="180"/>
      <c r="U42" s="179"/>
      <c r="V42" s="168"/>
      <c r="W42" s="180"/>
      <c r="X42" s="179"/>
      <c r="Y42" s="168"/>
      <c r="Z42" s="180"/>
      <c r="AA42" s="179"/>
      <c r="AB42" s="168"/>
      <c r="AC42" s="180"/>
      <c r="AD42" s="179"/>
      <c r="AE42" s="168"/>
      <c r="AF42" s="180"/>
      <c r="AG42" s="179"/>
      <c r="AH42" s="168"/>
      <c r="AI42" s="180"/>
      <c r="AJ42" s="179"/>
      <c r="AK42" s="168"/>
      <c r="AL42" s="180"/>
      <c r="AM42" s="179"/>
      <c r="AN42" s="168"/>
      <c r="AO42" s="180"/>
      <c r="AP42" s="179"/>
      <c r="AQ42" s="168"/>
      <c r="AR42" s="180"/>
      <c r="AS42" s="179"/>
      <c r="AT42" s="168"/>
      <c r="AU42" s="180"/>
      <c r="AV42" s="179"/>
      <c r="AW42" s="168"/>
      <c r="AX42" s="180"/>
      <c r="AY42" s="179"/>
      <c r="AZ42" s="168"/>
      <c r="BA42" s="180"/>
      <c r="BB42" s="13"/>
      <c r="BC42" s="26"/>
      <c r="BD42" s="27">
        <f t="shared" si="2"/>
        <v>0</v>
      </c>
      <c r="BE42" s="13"/>
      <c r="BF42" s="26"/>
      <c r="BG42" s="27">
        <f t="shared" si="14"/>
        <v>0</v>
      </c>
      <c r="BH42" s="13"/>
      <c r="BI42" s="26">
        <f t="shared" si="15"/>
        <v>0</v>
      </c>
      <c r="BJ42" s="27">
        <f t="shared" si="16"/>
        <v>0</v>
      </c>
      <c r="BL42" s="44"/>
    </row>
    <row r="43" spans="1:64" ht="14.45" outlineLevel="1">
      <c r="A43" s="13"/>
      <c r="B43" s="340" t="s">
        <v>105</v>
      </c>
      <c r="C43" s="267"/>
      <c r="D43" s="329"/>
      <c r="E43" s="267"/>
      <c r="F43" s="318"/>
      <c r="G43" s="23"/>
      <c r="H43" s="23"/>
      <c r="I43" s="23"/>
      <c r="J43" s="199"/>
      <c r="K43" s="24"/>
      <c r="L43" s="205">
        <f t="shared" si="13"/>
        <v>0</v>
      </c>
      <c r="M43" s="13"/>
      <c r="N43" s="179">
        <f t="shared" si="17"/>
        <v>0</v>
      </c>
      <c r="O43" s="179">
        <f t="shared" si="17"/>
        <v>0</v>
      </c>
      <c r="P43" s="179">
        <f t="shared" si="17"/>
        <v>0</v>
      </c>
      <c r="Q43" s="395" t="str">
        <f t="shared" si="6"/>
        <v>ok</v>
      </c>
      <c r="R43" s="179"/>
      <c r="S43" s="168"/>
      <c r="T43" s="180"/>
      <c r="U43" s="179"/>
      <c r="V43" s="168"/>
      <c r="W43" s="180"/>
      <c r="X43" s="179"/>
      <c r="Y43" s="168"/>
      <c r="Z43" s="180"/>
      <c r="AA43" s="179"/>
      <c r="AB43" s="168"/>
      <c r="AC43" s="180"/>
      <c r="AD43" s="179"/>
      <c r="AE43" s="168"/>
      <c r="AF43" s="180"/>
      <c r="AG43" s="179"/>
      <c r="AH43" s="168"/>
      <c r="AI43" s="180"/>
      <c r="AJ43" s="179"/>
      <c r="AK43" s="168"/>
      <c r="AL43" s="180"/>
      <c r="AM43" s="179"/>
      <c r="AN43" s="168"/>
      <c r="AO43" s="180"/>
      <c r="AP43" s="179"/>
      <c r="AQ43" s="168"/>
      <c r="AR43" s="180"/>
      <c r="AS43" s="179"/>
      <c r="AT43" s="168"/>
      <c r="AU43" s="180"/>
      <c r="AV43" s="179"/>
      <c r="AW43" s="168"/>
      <c r="AX43" s="180"/>
      <c r="AY43" s="179"/>
      <c r="AZ43" s="168"/>
      <c r="BA43" s="180"/>
      <c r="BB43" s="13"/>
      <c r="BC43" s="26"/>
      <c r="BD43" s="27">
        <f t="shared" si="2"/>
        <v>0</v>
      </c>
      <c r="BE43" s="13"/>
      <c r="BF43" s="26"/>
      <c r="BG43" s="27">
        <f t="shared" si="14"/>
        <v>0</v>
      </c>
      <c r="BH43" s="13"/>
      <c r="BI43" s="26">
        <f t="shared" si="15"/>
        <v>0</v>
      </c>
      <c r="BJ43" s="27">
        <f t="shared" si="16"/>
        <v>0</v>
      </c>
      <c r="BL43" s="44"/>
    </row>
    <row r="44" spans="1:64" ht="14.45" outlineLevel="1">
      <c r="A44" s="13"/>
      <c r="B44" s="340" t="s">
        <v>106</v>
      </c>
      <c r="C44" s="267"/>
      <c r="D44" s="329"/>
      <c r="E44" s="267"/>
      <c r="F44" s="318"/>
      <c r="G44" s="23"/>
      <c r="H44" s="23"/>
      <c r="I44" s="23"/>
      <c r="J44" s="199"/>
      <c r="K44" s="24"/>
      <c r="L44" s="205">
        <f t="shared" si="13"/>
        <v>0</v>
      </c>
      <c r="M44" s="13"/>
      <c r="N44" s="179">
        <f t="shared" si="17"/>
        <v>0</v>
      </c>
      <c r="O44" s="179">
        <f t="shared" si="17"/>
        <v>0</v>
      </c>
      <c r="P44" s="179">
        <f t="shared" si="17"/>
        <v>0</v>
      </c>
      <c r="Q44" s="395" t="str">
        <f t="shared" si="6"/>
        <v>ok</v>
      </c>
      <c r="R44" s="179"/>
      <c r="S44" s="168"/>
      <c r="T44" s="180"/>
      <c r="U44" s="179"/>
      <c r="V44" s="168"/>
      <c r="W44" s="180"/>
      <c r="X44" s="179"/>
      <c r="Y44" s="168"/>
      <c r="Z44" s="180"/>
      <c r="AA44" s="179"/>
      <c r="AB44" s="168"/>
      <c r="AC44" s="180"/>
      <c r="AD44" s="179"/>
      <c r="AE44" s="168"/>
      <c r="AF44" s="180"/>
      <c r="AG44" s="179"/>
      <c r="AH44" s="168"/>
      <c r="AI44" s="180"/>
      <c r="AJ44" s="179"/>
      <c r="AK44" s="168"/>
      <c r="AL44" s="180"/>
      <c r="AM44" s="179"/>
      <c r="AN44" s="168"/>
      <c r="AO44" s="180"/>
      <c r="AP44" s="179"/>
      <c r="AQ44" s="168"/>
      <c r="AR44" s="180"/>
      <c r="AS44" s="179"/>
      <c r="AT44" s="168"/>
      <c r="AU44" s="180"/>
      <c r="AV44" s="179"/>
      <c r="AW44" s="168"/>
      <c r="AX44" s="180"/>
      <c r="AY44" s="179"/>
      <c r="AZ44" s="168"/>
      <c r="BA44" s="180"/>
      <c r="BB44" s="13"/>
      <c r="BC44" s="26"/>
      <c r="BD44" s="27">
        <f t="shared" si="2"/>
        <v>0</v>
      </c>
      <c r="BE44" s="13"/>
      <c r="BF44" s="26"/>
      <c r="BG44" s="27">
        <f t="shared" si="14"/>
        <v>0</v>
      </c>
      <c r="BH44" s="13"/>
      <c r="BI44" s="26">
        <f t="shared" si="15"/>
        <v>0</v>
      </c>
      <c r="BJ44" s="27">
        <f t="shared" si="16"/>
        <v>0</v>
      </c>
      <c r="BL44" s="44"/>
    </row>
    <row r="45" spans="1:64" ht="14.45" outlineLevel="1">
      <c r="A45" s="13"/>
      <c r="B45" s="340" t="s">
        <v>107</v>
      </c>
      <c r="C45" s="267"/>
      <c r="D45" s="329"/>
      <c r="E45" s="267"/>
      <c r="F45" s="318"/>
      <c r="G45" s="23"/>
      <c r="H45" s="23"/>
      <c r="I45" s="23"/>
      <c r="J45" s="199"/>
      <c r="K45" s="24"/>
      <c r="L45" s="205">
        <f t="shared" si="13"/>
        <v>0</v>
      </c>
      <c r="M45" s="13"/>
      <c r="N45" s="179">
        <f t="shared" si="17"/>
        <v>0</v>
      </c>
      <c r="O45" s="179">
        <f t="shared" si="17"/>
        <v>0</v>
      </c>
      <c r="P45" s="179">
        <f t="shared" si="17"/>
        <v>0</v>
      </c>
      <c r="Q45" s="395" t="str">
        <f t="shared" si="6"/>
        <v>ok</v>
      </c>
      <c r="R45" s="179"/>
      <c r="S45" s="168"/>
      <c r="T45" s="180"/>
      <c r="U45" s="179"/>
      <c r="V45" s="168"/>
      <c r="W45" s="180"/>
      <c r="X45" s="179"/>
      <c r="Y45" s="168"/>
      <c r="Z45" s="180"/>
      <c r="AA45" s="179"/>
      <c r="AB45" s="168"/>
      <c r="AC45" s="180"/>
      <c r="AD45" s="179"/>
      <c r="AE45" s="168"/>
      <c r="AF45" s="180"/>
      <c r="AG45" s="179"/>
      <c r="AH45" s="168"/>
      <c r="AI45" s="180"/>
      <c r="AJ45" s="179"/>
      <c r="AK45" s="168"/>
      <c r="AL45" s="180"/>
      <c r="AM45" s="179"/>
      <c r="AN45" s="168"/>
      <c r="AO45" s="180"/>
      <c r="AP45" s="179"/>
      <c r="AQ45" s="168"/>
      <c r="AR45" s="180"/>
      <c r="AS45" s="179"/>
      <c r="AT45" s="168"/>
      <c r="AU45" s="180"/>
      <c r="AV45" s="179"/>
      <c r="AW45" s="168"/>
      <c r="AX45" s="180"/>
      <c r="AY45" s="179"/>
      <c r="AZ45" s="168"/>
      <c r="BA45" s="180"/>
      <c r="BB45" s="13"/>
      <c r="BC45" s="26"/>
      <c r="BD45" s="27">
        <f t="shared" si="2"/>
        <v>0</v>
      </c>
      <c r="BE45" s="13"/>
      <c r="BF45" s="26"/>
      <c r="BG45" s="27">
        <f t="shared" si="14"/>
        <v>0</v>
      </c>
      <c r="BH45" s="13"/>
      <c r="BI45" s="26">
        <f t="shared" si="15"/>
        <v>0</v>
      </c>
      <c r="BJ45" s="27">
        <f t="shared" si="16"/>
        <v>0</v>
      </c>
      <c r="BL45" s="44"/>
    </row>
    <row r="46" spans="1:64" ht="14.45" outlineLevel="1">
      <c r="A46" s="13"/>
      <c r="B46" s="340" t="s">
        <v>108</v>
      </c>
      <c r="C46" s="267"/>
      <c r="D46" s="329"/>
      <c r="E46" s="267"/>
      <c r="F46" s="318"/>
      <c r="G46" s="23"/>
      <c r="H46" s="23"/>
      <c r="I46" s="23"/>
      <c r="J46" s="199"/>
      <c r="K46" s="24"/>
      <c r="L46" s="205">
        <f t="shared" si="13"/>
        <v>0</v>
      </c>
      <c r="M46" s="13"/>
      <c r="N46" s="179">
        <f t="shared" si="17"/>
        <v>0</v>
      </c>
      <c r="O46" s="179">
        <f t="shared" si="17"/>
        <v>0</v>
      </c>
      <c r="P46" s="179">
        <f t="shared" si="17"/>
        <v>0</v>
      </c>
      <c r="Q46" s="395" t="str">
        <f t="shared" si="6"/>
        <v>ok</v>
      </c>
      <c r="R46" s="179"/>
      <c r="S46" s="168"/>
      <c r="T46" s="180"/>
      <c r="U46" s="179"/>
      <c r="V46" s="168"/>
      <c r="W46" s="180"/>
      <c r="X46" s="179"/>
      <c r="Y46" s="168"/>
      <c r="Z46" s="180"/>
      <c r="AA46" s="179"/>
      <c r="AB46" s="168"/>
      <c r="AC46" s="180"/>
      <c r="AD46" s="179"/>
      <c r="AE46" s="168"/>
      <c r="AF46" s="180"/>
      <c r="AG46" s="179"/>
      <c r="AH46" s="168"/>
      <c r="AI46" s="180"/>
      <c r="AJ46" s="179"/>
      <c r="AK46" s="168"/>
      <c r="AL46" s="180"/>
      <c r="AM46" s="179"/>
      <c r="AN46" s="168"/>
      <c r="AO46" s="180"/>
      <c r="AP46" s="179"/>
      <c r="AQ46" s="168"/>
      <c r="AR46" s="180"/>
      <c r="AS46" s="179"/>
      <c r="AT46" s="168"/>
      <c r="AU46" s="180"/>
      <c r="AV46" s="179"/>
      <c r="AW46" s="168"/>
      <c r="AX46" s="180"/>
      <c r="AY46" s="179"/>
      <c r="AZ46" s="168"/>
      <c r="BA46" s="180"/>
      <c r="BB46" s="13"/>
      <c r="BC46" s="26"/>
      <c r="BD46" s="27">
        <f t="shared" si="2"/>
        <v>0</v>
      </c>
      <c r="BE46" s="13"/>
      <c r="BF46" s="26"/>
      <c r="BG46" s="27">
        <f t="shared" si="14"/>
        <v>0</v>
      </c>
      <c r="BH46" s="13"/>
      <c r="BI46" s="26">
        <f t="shared" si="15"/>
        <v>0</v>
      </c>
      <c r="BJ46" s="27">
        <f t="shared" si="16"/>
        <v>0</v>
      </c>
      <c r="BL46" s="44"/>
    </row>
    <row r="47" spans="1:64" outlineLevel="1" thickBot="1">
      <c r="A47" s="13"/>
      <c r="B47" s="340" t="s">
        <v>109</v>
      </c>
      <c r="C47" s="328"/>
      <c r="D47" s="329"/>
      <c r="E47" s="328"/>
      <c r="F47" s="326"/>
      <c r="G47" s="303"/>
      <c r="H47" s="303"/>
      <c r="I47" s="303"/>
      <c r="J47" s="309"/>
      <c r="K47" s="312"/>
      <c r="L47" s="205">
        <f t="shared" si="13"/>
        <v>0</v>
      </c>
      <c r="M47" s="13"/>
      <c r="N47" s="179">
        <f t="shared" si="17"/>
        <v>0</v>
      </c>
      <c r="O47" s="179">
        <f t="shared" si="17"/>
        <v>0</v>
      </c>
      <c r="P47" s="179">
        <f t="shared" si="17"/>
        <v>0</v>
      </c>
      <c r="Q47" s="395" t="str">
        <f t="shared" si="6"/>
        <v>ok</v>
      </c>
      <c r="R47" s="177"/>
      <c r="S47" s="169"/>
      <c r="T47" s="180"/>
      <c r="U47" s="177"/>
      <c r="V47" s="169"/>
      <c r="W47" s="180"/>
      <c r="X47" s="177"/>
      <c r="Y47" s="169"/>
      <c r="Z47" s="180"/>
      <c r="AA47" s="177"/>
      <c r="AB47" s="169"/>
      <c r="AC47" s="180"/>
      <c r="AD47" s="177"/>
      <c r="AE47" s="169"/>
      <c r="AF47" s="180"/>
      <c r="AG47" s="177"/>
      <c r="AH47" s="169"/>
      <c r="AI47" s="180"/>
      <c r="AJ47" s="177"/>
      <c r="AK47" s="169"/>
      <c r="AL47" s="180"/>
      <c r="AM47" s="177"/>
      <c r="AN47" s="169"/>
      <c r="AO47" s="180"/>
      <c r="AP47" s="177"/>
      <c r="AQ47" s="169"/>
      <c r="AR47" s="180"/>
      <c r="AS47" s="177"/>
      <c r="AT47" s="169"/>
      <c r="AU47" s="180"/>
      <c r="AV47" s="177"/>
      <c r="AW47" s="169"/>
      <c r="AX47" s="180"/>
      <c r="AY47" s="177"/>
      <c r="AZ47" s="169"/>
      <c r="BA47" s="180"/>
      <c r="BB47" s="13"/>
      <c r="BC47" s="26"/>
      <c r="BD47" s="27">
        <f t="shared" si="2"/>
        <v>0</v>
      </c>
      <c r="BE47" s="13"/>
      <c r="BF47" s="26"/>
      <c r="BG47" s="27">
        <f t="shared" si="14"/>
        <v>0</v>
      </c>
      <c r="BH47" s="13"/>
      <c r="BI47" s="26">
        <f t="shared" si="15"/>
        <v>0</v>
      </c>
      <c r="BJ47" s="27">
        <f t="shared" si="16"/>
        <v>0</v>
      </c>
      <c r="BL47" s="43"/>
    </row>
    <row r="48" spans="1:64" ht="15" customHeight="1" thickBot="1">
      <c r="A48" s="13"/>
      <c r="B48" s="388" t="s">
        <v>110</v>
      </c>
      <c r="C48" s="387"/>
      <c r="D48" s="387"/>
      <c r="E48" s="387"/>
      <c r="F48" s="387"/>
      <c r="G48" s="387"/>
      <c r="H48" s="387"/>
      <c r="I48" s="387"/>
      <c r="J48" s="387"/>
      <c r="K48" s="387"/>
      <c r="L48" s="348">
        <f>L49+L60+L71</f>
        <v>166500000</v>
      </c>
      <c r="M48" s="20"/>
      <c r="N48" s="348">
        <f t="shared" ref="N48:P48" si="18">N49+N60+N71</f>
        <v>55500000</v>
      </c>
      <c r="O48" s="348">
        <f t="shared" si="18"/>
        <v>55500000</v>
      </c>
      <c r="P48" s="348">
        <f t="shared" si="18"/>
        <v>55500000</v>
      </c>
      <c r="Q48" s="395" t="str">
        <f t="shared" si="6"/>
        <v>ok</v>
      </c>
      <c r="R48" s="175">
        <f t="shared" ref="R48:BA48" si="19">R49+R60+R71</f>
        <v>0</v>
      </c>
      <c r="S48" s="166">
        <f t="shared" si="19"/>
        <v>0</v>
      </c>
      <c r="T48" s="176">
        <f t="shared" si="19"/>
        <v>0</v>
      </c>
      <c r="U48" s="175">
        <f t="shared" si="19"/>
        <v>0</v>
      </c>
      <c r="V48" s="166">
        <f t="shared" si="19"/>
        <v>0</v>
      </c>
      <c r="W48" s="176">
        <f t="shared" si="19"/>
        <v>0</v>
      </c>
      <c r="X48" s="175">
        <f t="shared" si="19"/>
        <v>0</v>
      </c>
      <c r="Y48" s="166">
        <f t="shared" si="19"/>
        <v>0</v>
      </c>
      <c r="Z48" s="176">
        <f t="shared" si="19"/>
        <v>0</v>
      </c>
      <c r="AA48" s="175">
        <f t="shared" si="19"/>
        <v>0</v>
      </c>
      <c r="AB48" s="166">
        <f t="shared" si="19"/>
        <v>0</v>
      </c>
      <c r="AC48" s="176">
        <f t="shared" si="19"/>
        <v>0</v>
      </c>
      <c r="AD48" s="175">
        <f t="shared" si="19"/>
        <v>0</v>
      </c>
      <c r="AE48" s="166">
        <f t="shared" si="19"/>
        <v>0</v>
      </c>
      <c r="AF48" s="176">
        <f t="shared" si="19"/>
        <v>0</v>
      </c>
      <c r="AG48" s="175">
        <f t="shared" si="19"/>
        <v>0</v>
      </c>
      <c r="AH48" s="166">
        <f t="shared" si="19"/>
        <v>0</v>
      </c>
      <c r="AI48" s="176">
        <f t="shared" si="19"/>
        <v>0</v>
      </c>
      <c r="AJ48" s="175">
        <f t="shared" si="19"/>
        <v>0</v>
      </c>
      <c r="AK48" s="166">
        <f t="shared" si="19"/>
        <v>0</v>
      </c>
      <c r="AL48" s="176">
        <f t="shared" si="19"/>
        <v>0</v>
      </c>
      <c r="AM48" s="175">
        <f t="shared" si="19"/>
        <v>0</v>
      </c>
      <c r="AN48" s="166">
        <f t="shared" si="19"/>
        <v>0</v>
      </c>
      <c r="AO48" s="176">
        <f t="shared" si="19"/>
        <v>0</v>
      </c>
      <c r="AP48" s="175">
        <f t="shared" si="19"/>
        <v>0</v>
      </c>
      <c r="AQ48" s="166">
        <f t="shared" si="19"/>
        <v>0</v>
      </c>
      <c r="AR48" s="176">
        <f t="shared" si="19"/>
        <v>0</v>
      </c>
      <c r="AS48" s="175">
        <f t="shared" si="19"/>
        <v>0</v>
      </c>
      <c r="AT48" s="166">
        <f t="shared" si="19"/>
        <v>0</v>
      </c>
      <c r="AU48" s="176">
        <f t="shared" si="19"/>
        <v>0</v>
      </c>
      <c r="AV48" s="175">
        <f t="shared" si="19"/>
        <v>0</v>
      </c>
      <c r="AW48" s="166">
        <f t="shared" si="19"/>
        <v>0</v>
      </c>
      <c r="AX48" s="176">
        <f t="shared" si="19"/>
        <v>0</v>
      </c>
      <c r="AY48" s="175">
        <f t="shared" si="19"/>
        <v>0</v>
      </c>
      <c r="AZ48" s="166">
        <f t="shared" si="19"/>
        <v>0</v>
      </c>
      <c r="BA48" s="176">
        <f t="shared" si="19"/>
        <v>0</v>
      </c>
      <c r="BB48" s="13"/>
      <c r="BC48" s="21">
        <f>BC49+BC60+BC71</f>
        <v>0</v>
      </c>
      <c r="BD48" s="22">
        <f t="shared" si="2"/>
        <v>0</v>
      </c>
      <c r="BE48" s="13"/>
      <c r="BF48" s="21">
        <f>BF49+BF60+BF71</f>
        <v>0</v>
      </c>
      <c r="BG48" s="22">
        <f>IFERROR(BF48/L48,0)</f>
        <v>0</v>
      </c>
      <c r="BH48" s="13"/>
      <c r="BI48" s="21">
        <f>BI49+BI60+BI71</f>
        <v>0</v>
      </c>
      <c r="BJ48" s="22">
        <f>IFERROR(BI48/L48,0)</f>
        <v>0</v>
      </c>
      <c r="BL48" s="40"/>
    </row>
    <row r="49" spans="1:64" thickBot="1">
      <c r="A49" s="13"/>
      <c r="B49" s="396" t="s">
        <v>111</v>
      </c>
      <c r="C49" s="397"/>
      <c r="D49" s="397"/>
      <c r="E49" s="397"/>
      <c r="F49" s="397"/>
      <c r="G49" s="397"/>
      <c r="H49" s="397"/>
      <c r="I49" s="397"/>
      <c r="J49" s="397"/>
      <c r="K49" s="397"/>
      <c r="L49" s="347">
        <f>SUM(L50:L59)</f>
        <v>72000000</v>
      </c>
      <c r="M49" s="13"/>
      <c r="N49" s="347">
        <f t="shared" ref="N49:P49" si="20">SUM(N50:N59)</f>
        <v>24000000</v>
      </c>
      <c r="O49" s="347">
        <f t="shared" si="20"/>
        <v>24000000</v>
      </c>
      <c r="P49" s="347">
        <f t="shared" si="20"/>
        <v>24000000</v>
      </c>
      <c r="Q49" s="395" t="str">
        <f t="shared" si="6"/>
        <v>ok</v>
      </c>
      <c r="R49" s="195">
        <f t="shared" ref="R49:BA49" si="21">SUM(R50:R59)</f>
        <v>0</v>
      </c>
      <c r="S49" s="167">
        <f t="shared" si="21"/>
        <v>0</v>
      </c>
      <c r="T49" s="196">
        <f t="shared" si="21"/>
        <v>0</v>
      </c>
      <c r="U49" s="195">
        <f t="shared" si="21"/>
        <v>0</v>
      </c>
      <c r="V49" s="167">
        <f t="shared" si="21"/>
        <v>0</v>
      </c>
      <c r="W49" s="196">
        <f t="shared" si="21"/>
        <v>0</v>
      </c>
      <c r="X49" s="195">
        <f t="shared" si="21"/>
        <v>0</v>
      </c>
      <c r="Y49" s="167">
        <f t="shared" si="21"/>
        <v>0</v>
      </c>
      <c r="Z49" s="196">
        <f t="shared" si="21"/>
        <v>0</v>
      </c>
      <c r="AA49" s="195">
        <f t="shared" si="21"/>
        <v>0</v>
      </c>
      <c r="AB49" s="167">
        <f t="shared" si="21"/>
        <v>0</v>
      </c>
      <c r="AC49" s="196">
        <f t="shared" si="21"/>
        <v>0</v>
      </c>
      <c r="AD49" s="195">
        <f t="shared" si="21"/>
        <v>0</v>
      </c>
      <c r="AE49" s="167">
        <f t="shared" si="21"/>
        <v>0</v>
      </c>
      <c r="AF49" s="196">
        <f t="shared" si="21"/>
        <v>0</v>
      </c>
      <c r="AG49" s="195">
        <f t="shared" si="21"/>
        <v>0</v>
      </c>
      <c r="AH49" s="167">
        <f t="shared" si="21"/>
        <v>0</v>
      </c>
      <c r="AI49" s="196">
        <f t="shared" si="21"/>
        <v>0</v>
      </c>
      <c r="AJ49" s="195">
        <f t="shared" si="21"/>
        <v>0</v>
      </c>
      <c r="AK49" s="167">
        <f t="shared" si="21"/>
        <v>0</v>
      </c>
      <c r="AL49" s="196">
        <f t="shared" si="21"/>
        <v>0</v>
      </c>
      <c r="AM49" s="195">
        <f t="shared" si="21"/>
        <v>0</v>
      </c>
      <c r="AN49" s="167">
        <f t="shared" si="21"/>
        <v>0</v>
      </c>
      <c r="AO49" s="196">
        <f t="shared" si="21"/>
        <v>0</v>
      </c>
      <c r="AP49" s="195">
        <f t="shared" si="21"/>
        <v>0</v>
      </c>
      <c r="AQ49" s="167">
        <f t="shared" si="21"/>
        <v>0</v>
      </c>
      <c r="AR49" s="196">
        <f t="shared" si="21"/>
        <v>0</v>
      </c>
      <c r="AS49" s="195">
        <f t="shared" si="21"/>
        <v>0</v>
      </c>
      <c r="AT49" s="167">
        <f t="shared" si="21"/>
        <v>0</v>
      </c>
      <c r="AU49" s="196">
        <f t="shared" si="21"/>
        <v>0</v>
      </c>
      <c r="AV49" s="195">
        <f t="shared" si="21"/>
        <v>0</v>
      </c>
      <c r="AW49" s="167">
        <f t="shared" si="21"/>
        <v>0</v>
      </c>
      <c r="AX49" s="196">
        <f t="shared" si="21"/>
        <v>0</v>
      </c>
      <c r="AY49" s="195">
        <f t="shared" si="21"/>
        <v>0</v>
      </c>
      <c r="AZ49" s="167">
        <f t="shared" si="21"/>
        <v>0</v>
      </c>
      <c r="BA49" s="196">
        <f t="shared" si="21"/>
        <v>0</v>
      </c>
      <c r="BB49" s="13"/>
      <c r="BC49" s="28">
        <f>SUM(BC50:BC59)</f>
        <v>0</v>
      </c>
      <c r="BD49" s="29">
        <f t="shared" si="2"/>
        <v>0</v>
      </c>
      <c r="BE49" s="13"/>
      <c r="BF49" s="28">
        <f>SUM(BF50:BF59)</f>
        <v>0</v>
      </c>
      <c r="BG49" s="29">
        <f t="shared" ref="BG49:BG81" si="22">IFERROR(BF49/L49,0)</f>
        <v>0</v>
      </c>
      <c r="BH49" s="13"/>
      <c r="BI49" s="28">
        <f>SUM(BI50:BI59)</f>
        <v>0</v>
      </c>
      <c r="BJ49" s="29">
        <f t="shared" ref="BJ49:BJ81" si="23">IFERROR(BI49/L49,0)</f>
        <v>0</v>
      </c>
      <c r="BL49" s="40"/>
    </row>
    <row r="50" spans="1:64" ht="14.45">
      <c r="A50" s="13"/>
      <c r="B50" s="340" t="s">
        <v>112</v>
      </c>
      <c r="C50" s="329" t="s">
        <v>293</v>
      </c>
      <c r="D50" s="329" t="s">
        <v>317</v>
      </c>
      <c r="E50" s="329" t="s">
        <v>320</v>
      </c>
      <c r="F50" s="325">
        <v>1</v>
      </c>
      <c r="G50" s="302" t="s">
        <v>321</v>
      </c>
      <c r="H50" s="302">
        <v>36</v>
      </c>
      <c r="I50" s="330" t="s">
        <v>322</v>
      </c>
      <c r="J50" s="331">
        <v>1</v>
      </c>
      <c r="K50" s="332">
        <v>2000000</v>
      </c>
      <c r="L50" s="205">
        <f t="shared" ref="L50:L59" si="24">F50*H50*J50*K50</f>
        <v>72000000</v>
      </c>
      <c r="M50" s="19"/>
      <c r="N50" s="179">
        <f>$L50/3</f>
        <v>24000000</v>
      </c>
      <c r="O50" s="179">
        <f>$L50/3</f>
        <v>24000000</v>
      </c>
      <c r="P50" s="179">
        <f>$L50/3</f>
        <v>24000000</v>
      </c>
      <c r="Q50" s="395" t="str">
        <f t="shared" si="6"/>
        <v>ok</v>
      </c>
      <c r="R50" s="177"/>
      <c r="S50" s="169"/>
      <c r="T50" s="178"/>
      <c r="U50" s="177"/>
      <c r="V50" s="169"/>
      <c r="W50" s="178"/>
      <c r="X50" s="177"/>
      <c r="Y50" s="169"/>
      <c r="Z50" s="178"/>
      <c r="AA50" s="177"/>
      <c r="AB50" s="169"/>
      <c r="AC50" s="178"/>
      <c r="AD50" s="177"/>
      <c r="AE50" s="169"/>
      <c r="AF50" s="178"/>
      <c r="AG50" s="177"/>
      <c r="AH50" s="169"/>
      <c r="AI50" s="178"/>
      <c r="AJ50" s="177"/>
      <c r="AK50" s="169"/>
      <c r="AL50" s="178"/>
      <c r="AM50" s="177"/>
      <c r="AN50" s="169"/>
      <c r="AO50" s="178"/>
      <c r="AP50" s="177"/>
      <c r="AQ50" s="169"/>
      <c r="AR50" s="178"/>
      <c r="AS50" s="177"/>
      <c r="AT50" s="169"/>
      <c r="AU50" s="178"/>
      <c r="AV50" s="177"/>
      <c r="AW50" s="169"/>
      <c r="AX50" s="178"/>
      <c r="AY50" s="177"/>
      <c r="AZ50" s="169"/>
      <c r="BA50" s="178"/>
      <c r="BB50" s="13"/>
      <c r="BC50" s="26"/>
      <c r="BD50" s="27">
        <f t="shared" si="2"/>
        <v>0</v>
      </c>
      <c r="BE50" s="13"/>
      <c r="BF50" s="26"/>
      <c r="BG50" s="27">
        <f t="shared" si="22"/>
        <v>0</v>
      </c>
      <c r="BH50" s="13"/>
      <c r="BI50" s="26">
        <f t="shared" ref="BI50:BI59" si="25">BC50+BF50</f>
        <v>0</v>
      </c>
      <c r="BJ50" s="27">
        <f t="shared" si="23"/>
        <v>0</v>
      </c>
      <c r="BL50" s="43"/>
    </row>
    <row r="51" spans="1:64" ht="14.45">
      <c r="A51" s="13"/>
      <c r="B51" s="340" t="s">
        <v>113</v>
      </c>
      <c r="C51" s="267"/>
      <c r="D51" s="329"/>
      <c r="E51" s="267"/>
      <c r="F51" s="319"/>
      <c r="G51" s="23"/>
      <c r="H51" s="23"/>
      <c r="I51" s="55"/>
      <c r="J51" s="202"/>
      <c r="K51" s="37"/>
      <c r="L51" s="205">
        <f t="shared" si="24"/>
        <v>0</v>
      </c>
      <c r="M51" s="19"/>
      <c r="N51" s="179">
        <f t="shared" ref="N51:P59" si="26">$L51/3</f>
        <v>0</v>
      </c>
      <c r="O51" s="179">
        <f t="shared" si="26"/>
        <v>0</v>
      </c>
      <c r="P51" s="179">
        <f t="shared" si="26"/>
        <v>0</v>
      </c>
      <c r="Q51" s="395" t="str">
        <f t="shared" si="6"/>
        <v>ok</v>
      </c>
      <c r="R51" s="177"/>
      <c r="S51" s="169"/>
      <c r="T51" s="178"/>
      <c r="U51" s="177"/>
      <c r="V51" s="169"/>
      <c r="W51" s="178"/>
      <c r="X51" s="177"/>
      <c r="Y51" s="169"/>
      <c r="Z51" s="178"/>
      <c r="AA51" s="177"/>
      <c r="AB51" s="169"/>
      <c r="AC51" s="178"/>
      <c r="AD51" s="177"/>
      <c r="AE51" s="169"/>
      <c r="AF51" s="178"/>
      <c r="AG51" s="177"/>
      <c r="AH51" s="169"/>
      <c r="AI51" s="178"/>
      <c r="AJ51" s="177"/>
      <c r="AK51" s="169"/>
      <c r="AL51" s="178"/>
      <c r="AM51" s="177"/>
      <c r="AN51" s="169"/>
      <c r="AO51" s="178"/>
      <c r="AP51" s="177"/>
      <c r="AQ51" s="169"/>
      <c r="AR51" s="178"/>
      <c r="AS51" s="177"/>
      <c r="AT51" s="169"/>
      <c r="AU51" s="178"/>
      <c r="AV51" s="177"/>
      <c r="AW51" s="169"/>
      <c r="AX51" s="178"/>
      <c r="AY51" s="177"/>
      <c r="AZ51" s="169"/>
      <c r="BA51" s="178"/>
      <c r="BB51" s="13"/>
      <c r="BC51" s="26"/>
      <c r="BD51" s="27">
        <f t="shared" si="2"/>
        <v>0</v>
      </c>
      <c r="BE51" s="13"/>
      <c r="BF51" s="26"/>
      <c r="BG51" s="27">
        <f t="shared" si="22"/>
        <v>0</v>
      </c>
      <c r="BH51" s="13"/>
      <c r="BI51" s="26">
        <f t="shared" si="25"/>
        <v>0</v>
      </c>
      <c r="BJ51" s="27">
        <f t="shared" si="23"/>
        <v>0</v>
      </c>
      <c r="BL51" s="43"/>
    </row>
    <row r="52" spans="1:64" ht="14.45" outlineLevel="1">
      <c r="A52" s="13"/>
      <c r="B52" s="340" t="s">
        <v>114</v>
      </c>
      <c r="C52" s="267"/>
      <c r="D52" s="329"/>
      <c r="E52" s="267"/>
      <c r="F52" s="319"/>
      <c r="G52" s="23"/>
      <c r="H52" s="23"/>
      <c r="I52" s="55"/>
      <c r="J52" s="202"/>
      <c r="K52" s="37"/>
      <c r="L52" s="205">
        <f t="shared" si="24"/>
        <v>0</v>
      </c>
      <c r="M52" s="19"/>
      <c r="N52" s="179">
        <f t="shared" si="26"/>
        <v>0</v>
      </c>
      <c r="O52" s="179">
        <f t="shared" si="26"/>
        <v>0</v>
      </c>
      <c r="P52" s="179">
        <f t="shared" si="26"/>
        <v>0</v>
      </c>
      <c r="Q52" s="395" t="str">
        <f t="shared" si="6"/>
        <v>ok</v>
      </c>
      <c r="R52" s="177"/>
      <c r="S52" s="169"/>
      <c r="T52" s="178"/>
      <c r="U52" s="177"/>
      <c r="V52" s="169"/>
      <c r="W52" s="178"/>
      <c r="X52" s="177"/>
      <c r="Y52" s="169"/>
      <c r="Z52" s="178"/>
      <c r="AA52" s="177"/>
      <c r="AB52" s="169"/>
      <c r="AC52" s="178"/>
      <c r="AD52" s="177"/>
      <c r="AE52" s="169"/>
      <c r="AF52" s="178"/>
      <c r="AG52" s="177"/>
      <c r="AH52" s="169"/>
      <c r="AI52" s="178"/>
      <c r="AJ52" s="177"/>
      <c r="AK52" s="169"/>
      <c r="AL52" s="178"/>
      <c r="AM52" s="177"/>
      <c r="AN52" s="169"/>
      <c r="AO52" s="178"/>
      <c r="AP52" s="177"/>
      <c r="AQ52" s="169"/>
      <c r="AR52" s="178"/>
      <c r="AS52" s="177"/>
      <c r="AT52" s="169"/>
      <c r="AU52" s="178"/>
      <c r="AV52" s="177"/>
      <c r="AW52" s="169"/>
      <c r="AX52" s="178"/>
      <c r="AY52" s="177"/>
      <c r="AZ52" s="169"/>
      <c r="BA52" s="178"/>
      <c r="BB52" s="13"/>
      <c r="BC52" s="26"/>
      <c r="BD52" s="27">
        <f t="shared" si="2"/>
        <v>0</v>
      </c>
      <c r="BE52" s="13"/>
      <c r="BF52" s="26"/>
      <c r="BG52" s="27">
        <f t="shared" si="22"/>
        <v>0</v>
      </c>
      <c r="BH52" s="13"/>
      <c r="BI52" s="26">
        <f t="shared" si="25"/>
        <v>0</v>
      </c>
      <c r="BJ52" s="27">
        <f t="shared" si="23"/>
        <v>0</v>
      </c>
      <c r="BL52" s="43"/>
    </row>
    <row r="53" spans="1:64" ht="14.45" outlineLevel="1">
      <c r="A53" s="13"/>
      <c r="B53" s="340" t="s">
        <v>115</v>
      </c>
      <c r="C53" s="267"/>
      <c r="D53" s="329"/>
      <c r="E53" s="267"/>
      <c r="F53" s="319"/>
      <c r="G53" s="23"/>
      <c r="H53" s="23"/>
      <c r="I53" s="55"/>
      <c r="J53" s="202"/>
      <c r="K53" s="37"/>
      <c r="L53" s="205">
        <f t="shared" si="24"/>
        <v>0</v>
      </c>
      <c r="M53" s="19"/>
      <c r="N53" s="179">
        <f t="shared" si="26"/>
        <v>0</v>
      </c>
      <c r="O53" s="179">
        <f t="shared" si="26"/>
        <v>0</v>
      </c>
      <c r="P53" s="179">
        <f t="shared" si="26"/>
        <v>0</v>
      </c>
      <c r="Q53" s="395" t="str">
        <f t="shared" si="6"/>
        <v>ok</v>
      </c>
      <c r="R53" s="177"/>
      <c r="S53" s="169"/>
      <c r="T53" s="178"/>
      <c r="U53" s="177"/>
      <c r="V53" s="169"/>
      <c r="W53" s="178"/>
      <c r="X53" s="177"/>
      <c r="Y53" s="169"/>
      <c r="Z53" s="178"/>
      <c r="AA53" s="177"/>
      <c r="AB53" s="169"/>
      <c r="AC53" s="178"/>
      <c r="AD53" s="177"/>
      <c r="AE53" s="169"/>
      <c r="AF53" s="178"/>
      <c r="AG53" s="177"/>
      <c r="AH53" s="169"/>
      <c r="AI53" s="178"/>
      <c r="AJ53" s="177"/>
      <c r="AK53" s="169"/>
      <c r="AL53" s="178"/>
      <c r="AM53" s="177"/>
      <c r="AN53" s="169"/>
      <c r="AO53" s="178"/>
      <c r="AP53" s="177"/>
      <c r="AQ53" s="169"/>
      <c r="AR53" s="178"/>
      <c r="AS53" s="177"/>
      <c r="AT53" s="169"/>
      <c r="AU53" s="178"/>
      <c r="AV53" s="177"/>
      <c r="AW53" s="169"/>
      <c r="AX53" s="178"/>
      <c r="AY53" s="177"/>
      <c r="AZ53" s="169"/>
      <c r="BA53" s="178"/>
      <c r="BB53" s="13"/>
      <c r="BC53" s="26"/>
      <c r="BD53" s="27">
        <f t="shared" si="2"/>
        <v>0</v>
      </c>
      <c r="BE53" s="13"/>
      <c r="BF53" s="26"/>
      <c r="BG53" s="27">
        <f t="shared" si="22"/>
        <v>0</v>
      </c>
      <c r="BH53" s="13"/>
      <c r="BI53" s="26">
        <f t="shared" si="25"/>
        <v>0</v>
      </c>
      <c r="BJ53" s="27">
        <f t="shared" si="23"/>
        <v>0</v>
      </c>
      <c r="BL53" s="43"/>
    </row>
    <row r="54" spans="1:64" ht="14.45" outlineLevel="1">
      <c r="A54" s="13"/>
      <c r="B54" s="340" t="s">
        <v>116</v>
      </c>
      <c r="C54" s="267"/>
      <c r="D54" s="329"/>
      <c r="E54" s="267"/>
      <c r="F54" s="319"/>
      <c r="G54" s="23"/>
      <c r="H54" s="23"/>
      <c r="I54" s="55"/>
      <c r="J54" s="202"/>
      <c r="K54" s="37"/>
      <c r="L54" s="205">
        <f t="shared" si="24"/>
        <v>0</v>
      </c>
      <c r="M54" s="19"/>
      <c r="N54" s="179">
        <f t="shared" si="26"/>
        <v>0</v>
      </c>
      <c r="O54" s="179">
        <f t="shared" si="26"/>
        <v>0</v>
      </c>
      <c r="P54" s="179">
        <f t="shared" si="26"/>
        <v>0</v>
      </c>
      <c r="Q54" s="395" t="str">
        <f t="shared" si="6"/>
        <v>ok</v>
      </c>
      <c r="R54" s="177"/>
      <c r="S54" s="169"/>
      <c r="T54" s="178"/>
      <c r="U54" s="177"/>
      <c r="V54" s="169"/>
      <c r="W54" s="178"/>
      <c r="X54" s="177"/>
      <c r="Y54" s="169"/>
      <c r="Z54" s="178"/>
      <c r="AA54" s="177"/>
      <c r="AB54" s="169"/>
      <c r="AC54" s="178"/>
      <c r="AD54" s="177"/>
      <c r="AE54" s="169"/>
      <c r="AF54" s="178"/>
      <c r="AG54" s="177"/>
      <c r="AH54" s="169"/>
      <c r="AI54" s="178"/>
      <c r="AJ54" s="177"/>
      <c r="AK54" s="169"/>
      <c r="AL54" s="178"/>
      <c r="AM54" s="177"/>
      <c r="AN54" s="169"/>
      <c r="AO54" s="178"/>
      <c r="AP54" s="177"/>
      <c r="AQ54" s="169"/>
      <c r="AR54" s="178"/>
      <c r="AS54" s="177"/>
      <c r="AT54" s="169"/>
      <c r="AU54" s="178"/>
      <c r="AV54" s="177"/>
      <c r="AW54" s="169"/>
      <c r="AX54" s="178"/>
      <c r="AY54" s="177"/>
      <c r="AZ54" s="169"/>
      <c r="BA54" s="178"/>
      <c r="BB54" s="13"/>
      <c r="BC54" s="26"/>
      <c r="BD54" s="27">
        <f t="shared" si="2"/>
        <v>0</v>
      </c>
      <c r="BE54" s="13"/>
      <c r="BF54" s="26"/>
      <c r="BG54" s="27">
        <f t="shared" si="22"/>
        <v>0</v>
      </c>
      <c r="BH54" s="13"/>
      <c r="BI54" s="26">
        <f t="shared" si="25"/>
        <v>0</v>
      </c>
      <c r="BJ54" s="27">
        <f t="shared" si="23"/>
        <v>0</v>
      </c>
      <c r="BL54" s="43"/>
    </row>
    <row r="55" spans="1:64" ht="14.45" outlineLevel="1">
      <c r="A55" s="13"/>
      <c r="B55" s="340" t="s">
        <v>117</v>
      </c>
      <c r="C55" s="267"/>
      <c r="D55" s="329"/>
      <c r="E55" s="267"/>
      <c r="F55" s="319"/>
      <c r="G55" s="23"/>
      <c r="H55" s="23"/>
      <c r="I55" s="55"/>
      <c r="J55" s="202"/>
      <c r="K55" s="37"/>
      <c r="L55" s="205">
        <f t="shared" si="24"/>
        <v>0</v>
      </c>
      <c r="M55" s="19"/>
      <c r="N55" s="179">
        <f t="shared" si="26"/>
        <v>0</v>
      </c>
      <c r="O55" s="179">
        <f t="shared" si="26"/>
        <v>0</v>
      </c>
      <c r="P55" s="179">
        <f t="shared" si="26"/>
        <v>0</v>
      </c>
      <c r="Q55" s="395" t="str">
        <f t="shared" si="6"/>
        <v>ok</v>
      </c>
      <c r="R55" s="177"/>
      <c r="S55" s="169"/>
      <c r="T55" s="178"/>
      <c r="U55" s="177"/>
      <c r="V55" s="169"/>
      <c r="W55" s="178"/>
      <c r="X55" s="177"/>
      <c r="Y55" s="169"/>
      <c r="Z55" s="178"/>
      <c r="AA55" s="177"/>
      <c r="AB55" s="169"/>
      <c r="AC55" s="178"/>
      <c r="AD55" s="177"/>
      <c r="AE55" s="169"/>
      <c r="AF55" s="178"/>
      <c r="AG55" s="177"/>
      <c r="AH55" s="169"/>
      <c r="AI55" s="178"/>
      <c r="AJ55" s="177"/>
      <c r="AK55" s="169"/>
      <c r="AL55" s="178"/>
      <c r="AM55" s="177"/>
      <c r="AN55" s="169"/>
      <c r="AO55" s="178"/>
      <c r="AP55" s="177"/>
      <c r="AQ55" s="169"/>
      <c r="AR55" s="178"/>
      <c r="AS55" s="177"/>
      <c r="AT55" s="169"/>
      <c r="AU55" s="178"/>
      <c r="AV55" s="177"/>
      <c r="AW55" s="169"/>
      <c r="AX55" s="178"/>
      <c r="AY55" s="177"/>
      <c r="AZ55" s="169"/>
      <c r="BA55" s="178"/>
      <c r="BB55" s="13"/>
      <c r="BC55" s="26"/>
      <c r="BD55" s="27">
        <f t="shared" si="2"/>
        <v>0</v>
      </c>
      <c r="BE55" s="13"/>
      <c r="BF55" s="26"/>
      <c r="BG55" s="27">
        <f t="shared" si="22"/>
        <v>0</v>
      </c>
      <c r="BH55" s="13"/>
      <c r="BI55" s="26">
        <f t="shared" si="25"/>
        <v>0</v>
      </c>
      <c r="BJ55" s="27">
        <f t="shared" si="23"/>
        <v>0</v>
      </c>
      <c r="BL55" s="43"/>
    </row>
    <row r="56" spans="1:64" ht="14.45" outlineLevel="1">
      <c r="A56" s="13"/>
      <c r="B56" s="340" t="s">
        <v>118</v>
      </c>
      <c r="C56" s="267"/>
      <c r="D56" s="329"/>
      <c r="E56" s="267"/>
      <c r="F56" s="319"/>
      <c r="G56" s="23"/>
      <c r="H56" s="23"/>
      <c r="I56" s="55"/>
      <c r="J56" s="202"/>
      <c r="K56" s="37"/>
      <c r="L56" s="205">
        <f t="shared" si="24"/>
        <v>0</v>
      </c>
      <c r="M56" s="19"/>
      <c r="N56" s="179">
        <f t="shared" si="26"/>
        <v>0</v>
      </c>
      <c r="O56" s="179">
        <f t="shared" si="26"/>
        <v>0</v>
      </c>
      <c r="P56" s="179">
        <f t="shared" si="26"/>
        <v>0</v>
      </c>
      <c r="Q56" s="395" t="str">
        <f t="shared" si="6"/>
        <v>ok</v>
      </c>
      <c r="R56" s="177"/>
      <c r="S56" s="169"/>
      <c r="T56" s="178"/>
      <c r="U56" s="177"/>
      <c r="V56" s="169"/>
      <c r="W56" s="178"/>
      <c r="X56" s="177"/>
      <c r="Y56" s="169"/>
      <c r="Z56" s="178"/>
      <c r="AA56" s="177"/>
      <c r="AB56" s="169"/>
      <c r="AC56" s="178"/>
      <c r="AD56" s="177"/>
      <c r="AE56" s="169"/>
      <c r="AF56" s="178"/>
      <c r="AG56" s="177"/>
      <c r="AH56" s="169"/>
      <c r="AI56" s="178"/>
      <c r="AJ56" s="177"/>
      <c r="AK56" s="169"/>
      <c r="AL56" s="178"/>
      <c r="AM56" s="177"/>
      <c r="AN56" s="169"/>
      <c r="AO56" s="178"/>
      <c r="AP56" s="177"/>
      <c r="AQ56" s="169"/>
      <c r="AR56" s="178"/>
      <c r="AS56" s="177"/>
      <c r="AT56" s="169"/>
      <c r="AU56" s="178"/>
      <c r="AV56" s="177"/>
      <c r="AW56" s="169"/>
      <c r="AX56" s="178"/>
      <c r="AY56" s="177"/>
      <c r="AZ56" s="169"/>
      <c r="BA56" s="178"/>
      <c r="BB56" s="13"/>
      <c r="BC56" s="26"/>
      <c r="BD56" s="27">
        <f t="shared" si="2"/>
        <v>0</v>
      </c>
      <c r="BE56" s="13"/>
      <c r="BF56" s="26"/>
      <c r="BG56" s="27">
        <f t="shared" si="22"/>
        <v>0</v>
      </c>
      <c r="BH56" s="13"/>
      <c r="BI56" s="26">
        <f t="shared" si="25"/>
        <v>0</v>
      </c>
      <c r="BJ56" s="27">
        <f t="shared" si="23"/>
        <v>0</v>
      </c>
      <c r="BL56" s="43"/>
    </row>
    <row r="57" spans="1:64" ht="14.45" outlineLevel="1">
      <c r="A57" s="13"/>
      <c r="B57" s="340" t="s">
        <v>119</v>
      </c>
      <c r="C57" s="267"/>
      <c r="D57" s="329"/>
      <c r="E57" s="267"/>
      <c r="F57" s="319"/>
      <c r="G57" s="23"/>
      <c r="H57" s="23"/>
      <c r="I57" s="55"/>
      <c r="J57" s="202"/>
      <c r="K57" s="37"/>
      <c r="L57" s="205">
        <f t="shared" si="24"/>
        <v>0</v>
      </c>
      <c r="M57" s="19"/>
      <c r="N57" s="179">
        <f t="shared" si="26"/>
        <v>0</v>
      </c>
      <c r="O57" s="179">
        <f t="shared" si="26"/>
        <v>0</v>
      </c>
      <c r="P57" s="179">
        <f t="shared" si="26"/>
        <v>0</v>
      </c>
      <c r="Q57" s="395" t="str">
        <f t="shared" si="6"/>
        <v>ok</v>
      </c>
      <c r="R57" s="177"/>
      <c r="S57" s="169"/>
      <c r="T57" s="178"/>
      <c r="U57" s="177"/>
      <c r="V57" s="169"/>
      <c r="W57" s="178"/>
      <c r="X57" s="177"/>
      <c r="Y57" s="169"/>
      <c r="Z57" s="178"/>
      <c r="AA57" s="177"/>
      <c r="AB57" s="169"/>
      <c r="AC57" s="178"/>
      <c r="AD57" s="177"/>
      <c r="AE57" s="169"/>
      <c r="AF57" s="178"/>
      <c r="AG57" s="177"/>
      <c r="AH57" s="169"/>
      <c r="AI57" s="178"/>
      <c r="AJ57" s="177"/>
      <c r="AK57" s="169"/>
      <c r="AL57" s="178"/>
      <c r="AM57" s="177"/>
      <c r="AN57" s="169"/>
      <c r="AO57" s="178"/>
      <c r="AP57" s="177"/>
      <c r="AQ57" s="169"/>
      <c r="AR57" s="178"/>
      <c r="AS57" s="177"/>
      <c r="AT57" s="169"/>
      <c r="AU57" s="178"/>
      <c r="AV57" s="177"/>
      <c r="AW57" s="169"/>
      <c r="AX57" s="178"/>
      <c r="AY57" s="177"/>
      <c r="AZ57" s="169"/>
      <c r="BA57" s="178"/>
      <c r="BB57" s="13"/>
      <c r="BC57" s="26"/>
      <c r="BD57" s="27">
        <f t="shared" si="2"/>
        <v>0</v>
      </c>
      <c r="BE57" s="13"/>
      <c r="BF57" s="26"/>
      <c r="BG57" s="27">
        <f t="shared" si="22"/>
        <v>0</v>
      </c>
      <c r="BH57" s="13"/>
      <c r="BI57" s="26">
        <f t="shared" si="25"/>
        <v>0</v>
      </c>
      <c r="BJ57" s="27">
        <f t="shared" si="23"/>
        <v>0</v>
      </c>
      <c r="BL57" s="43"/>
    </row>
    <row r="58" spans="1:64" ht="14.45" outlineLevel="1">
      <c r="A58" s="13"/>
      <c r="B58" s="340" t="s">
        <v>120</v>
      </c>
      <c r="C58" s="267"/>
      <c r="D58" s="329"/>
      <c r="E58" s="267"/>
      <c r="F58" s="319"/>
      <c r="G58" s="23"/>
      <c r="H58" s="23"/>
      <c r="I58" s="55"/>
      <c r="J58" s="202"/>
      <c r="K58" s="37"/>
      <c r="L58" s="205">
        <f t="shared" si="24"/>
        <v>0</v>
      </c>
      <c r="M58" s="19"/>
      <c r="N58" s="179">
        <f t="shared" si="26"/>
        <v>0</v>
      </c>
      <c r="O58" s="179">
        <f t="shared" si="26"/>
        <v>0</v>
      </c>
      <c r="P58" s="179">
        <f t="shared" si="26"/>
        <v>0</v>
      </c>
      <c r="Q58" s="395" t="str">
        <f t="shared" si="6"/>
        <v>ok</v>
      </c>
      <c r="R58" s="177"/>
      <c r="S58" s="169"/>
      <c r="T58" s="178"/>
      <c r="U58" s="177"/>
      <c r="V58" s="169"/>
      <c r="W58" s="178"/>
      <c r="X58" s="177"/>
      <c r="Y58" s="169"/>
      <c r="Z58" s="178"/>
      <c r="AA58" s="177"/>
      <c r="AB58" s="169"/>
      <c r="AC58" s="178"/>
      <c r="AD58" s="177"/>
      <c r="AE58" s="169"/>
      <c r="AF58" s="178"/>
      <c r="AG58" s="177"/>
      <c r="AH58" s="169"/>
      <c r="AI58" s="178"/>
      <c r="AJ58" s="177"/>
      <c r="AK58" s="169"/>
      <c r="AL58" s="178"/>
      <c r="AM58" s="177"/>
      <c r="AN58" s="169"/>
      <c r="AO58" s="178"/>
      <c r="AP58" s="177"/>
      <c r="AQ58" s="169"/>
      <c r="AR58" s="178"/>
      <c r="AS58" s="177"/>
      <c r="AT58" s="169"/>
      <c r="AU58" s="178"/>
      <c r="AV58" s="177"/>
      <c r="AW58" s="169"/>
      <c r="AX58" s="178"/>
      <c r="AY58" s="177"/>
      <c r="AZ58" s="169"/>
      <c r="BA58" s="178"/>
      <c r="BB58" s="13"/>
      <c r="BC58" s="26"/>
      <c r="BD58" s="27">
        <f t="shared" si="2"/>
        <v>0</v>
      </c>
      <c r="BE58" s="13"/>
      <c r="BF58" s="26"/>
      <c r="BG58" s="27">
        <f t="shared" si="22"/>
        <v>0</v>
      </c>
      <c r="BH58" s="13"/>
      <c r="BI58" s="26">
        <f t="shared" si="25"/>
        <v>0</v>
      </c>
      <c r="BJ58" s="27">
        <f t="shared" si="23"/>
        <v>0</v>
      </c>
      <c r="BL58" s="43"/>
    </row>
    <row r="59" spans="1:64" outlineLevel="1" thickBot="1">
      <c r="A59" s="13"/>
      <c r="B59" s="340" t="s">
        <v>121</v>
      </c>
      <c r="C59" s="328"/>
      <c r="D59" s="329"/>
      <c r="E59" s="328"/>
      <c r="F59" s="326"/>
      <c r="G59" s="303"/>
      <c r="H59" s="303"/>
      <c r="I59" s="308"/>
      <c r="J59" s="345"/>
      <c r="K59" s="312"/>
      <c r="L59" s="205">
        <f t="shared" si="24"/>
        <v>0</v>
      </c>
      <c r="M59" s="19"/>
      <c r="N59" s="179">
        <f t="shared" si="26"/>
        <v>0</v>
      </c>
      <c r="O59" s="179">
        <f t="shared" si="26"/>
        <v>0</v>
      </c>
      <c r="P59" s="179">
        <f t="shared" si="26"/>
        <v>0</v>
      </c>
      <c r="Q59" s="395" t="str">
        <f t="shared" si="6"/>
        <v>ok</v>
      </c>
      <c r="R59" s="177"/>
      <c r="S59" s="169"/>
      <c r="T59" s="178"/>
      <c r="U59" s="177"/>
      <c r="V59" s="169"/>
      <c r="W59" s="178"/>
      <c r="X59" s="177"/>
      <c r="Y59" s="169"/>
      <c r="Z59" s="178"/>
      <c r="AA59" s="177"/>
      <c r="AB59" s="169"/>
      <c r="AC59" s="178"/>
      <c r="AD59" s="177"/>
      <c r="AE59" s="169"/>
      <c r="AF59" s="178"/>
      <c r="AG59" s="177"/>
      <c r="AH59" s="169"/>
      <c r="AI59" s="178"/>
      <c r="AJ59" s="177"/>
      <c r="AK59" s="169"/>
      <c r="AL59" s="178"/>
      <c r="AM59" s="177"/>
      <c r="AN59" s="169"/>
      <c r="AO59" s="178"/>
      <c r="AP59" s="177"/>
      <c r="AQ59" s="169"/>
      <c r="AR59" s="178"/>
      <c r="AS59" s="177"/>
      <c r="AT59" s="169"/>
      <c r="AU59" s="178"/>
      <c r="AV59" s="177"/>
      <c r="AW59" s="169"/>
      <c r="AX59" s="178"/>
      <c r="AY59" s="177"/>
      <c r="AZ59" s="169"/>
      <c r="BA59" s="178"/>
      <c r="BB59" s="13"/>
      <c r="BC59" s="26"/>
      <c r="BD59" s="27">
        <f t="shared" si="2"/>
        <v>0</v>
      </c>
      <c r="BE59" s="13"/>
      <c r="BF59" s="26"/>
      <c r="BG59" s="27">
        <f t="shared" si="22"/>
        <v>0</v>
      </c>
      <c r="BH59" s="13"/>
      <c r="BI59" s="26">
        <f t="shared" si="25"/>
        <v>0</v>
      </c>
      <c r="BJ59" s="27">
        <f t="shared" si="23"/>
        <v>0</v>
      </c>
      <c r="BL59" s="152"/>
    </row>
    <row r="60" spans="1:64" thickBot="1">
      <c r="A60" s="13"/>
      <c r="B60" s="396" t="s">
        <v>122</v>
      </c>
      <c r="C60" s="397"/>
      <c r="D60" s="397"/>
      <c r="E60" s="397"/>
      <c r="F60" s="397"/>
      <c r="G60" s="397"/>
      <c r="H60" s="397"/>
      <c r="I60" s="397"/>
      <c r="J60" s="397"/>
      <c r="K60" s="397"/>
      <c r="L60" s="347">
        <f>SUM(L61:L70)</f>
        <v>64800000</v>
      </c>
      <c r="M60" s="13"/>
      <c r="N60" s="347">
        <f t="shared" ref="N60:P60" si="27">SUM(N61:N70)</f>
        <v>21600000</v>
      </c>
      <c r="O60" s="347">
        <f t="shared" si="27"/>
        <v>21600000</v>
      </c>
      <c r="P60" s="347">
        <f t="shared" si="27"/>
        <v>21600000</v>
      </c>
      <c r="Q60" s="395" t="str">
        <f t="shared" si="6"/>
        <v>ok</v>
      </c>
      <c r="R60" s="195">
        <f t="shared" ref="R60:BA60" si="28">SUM(R61:R70)</f>
        <v>0</v>
      </c>
      <c r="S60" s="167">
        <f t="shared" si="28"/>
        <v>0</v>
      </c>
      <c r="T60" s="196">
        <f t="shared" si="28"/>
        <v>0</v>
      </c>
      <c r="U60" s="195">
        <f t="shared" si="28"/>
        <v>0</v>
      </c>
      <c r="V60" s="167">
        <f t="shared" si="28"/>
        <v>0</v>
      </c>
      <c r="W60" s="196">
        <f t="shared" si="28"/>
        <v>0</v>
      </c>
      <c r="X60" s="195">
        <f t="shared" si="28"/>
        <v>0</v>
      </c>
      <c r="Y60" s="167">
        <f t="shared" si="28"/>
        <v>0</v>
      </c>
      <c r="Z60" s="196">
        <f t="shared" si="28"/>
        <v>0</v>
      </c>
      <c r="AA60" s="195">
        <f t="shared" si="28"/>
        <v>0</v>
      </c>
      <c r="AB60" s="167">
        <f t="shared" si="28"/>
        <v>0</v>
      </c>
      <c r="AC60" s="196">
        <f t="shared" si="28"/>
        <v>0</v>
      </c>
      <c r="AD60" s="195">
        <f t="shared" si="28"/>
        <v>0</v>
      </c>
      <c r="AE60" s="167">
        <f t="shared" si="28"/>
        <v>0</v>
      </c>
      <c r="AF60" s="196">
        <f t="shared" si="28"/>
        <v>0</v>
      </c>
      <c r="AG60" s="195">
        <f t="shared" si="28"/>
        <v>0</v>
      </c>
      <c r="AH60" s="167">
        <f t="shared" si="28"/>
        <v>0</v>
      </c>
      <c r="AI60" s="196">
        <f t="shared" si="28"/>
        <v>0</v>
      </c>
      <c r="AJ60" s="195">
        <f t="shared" si="28"/>
        <v>0</v>
      </c>
      <c r="AK60" s="167">
        <f t="shared" si="28"/>
        <v>0</v>
      </c>
      <c r="AL60" s="196">
        <f t="shared" si="28"/>
        <v>0</v>
      </c>
      <c r="AM60" s="195">
        <f t="shared" si="28"/>
        <v>0</v>
      </c>
      <c r="AN60" s="167">
        <f t="shared" si="28"/>
        <v>0</v>
      </c>
      <c r="AO60" s="196">
        <f t="shared" si="28"/>
        <v>0</v>
      </c>
      <c r="AP60" s="195">
        <f t="shared" si="28"/>
        <v>0</v>
      </c>
      <c r="AQ60" s="167">
        <f t="shared" si="28"/>
        <v>0</v>
      </c>
      <c r="AR60" s="196">
        <f t="shared" si="28"/>
        <v>0</v>
      </c>
      <c r="AS60" s="195">
        <f t="shared" si="28"/>
        <v>0</v>
      </c>
      <c r="AT60" s="167">
        <f t="shared" si="28"/>
        <v>0</v>
      </c>
      <c r="AU60" s="196">
        <f t="shared" si="28"/>
        <v>0</v>
      </c>
      <c r="AV60" s="195">
        <f t="shared" si="28"/>
        <v>0</v>
      </c>
      <c r="AW60" s="167">
        <f t="shared" si="28"/>
        <v>0</v>
      </c>
      <c r="AX60" s="196">
        <f t="shared" si="28"/>
        <v>0</v>
      </c>
      <c r="AY60" s="195">
        <f t="shared" si="28"/>
        <v>0</v>
      </c>
      <c r="AZ60" s="167">
        <f t="shared" si="28"/>
        <v>0</v>
      </c>
      <c r="BA60" s="196">
        <f t="shared" si="28"/>
        <v>0</v>
      </c>
      <c r="BB60" s="13"/>
      <c r="BC60" s="28">
        <f>SUM(BC61:BC70)</f>
        <v>0</v>
      </c>
      <c r="BD60" s="29">
        <f t="shared" si="2"/>
        <v>0</v>
      </c>
      <c r="BE60" s="13"/>
      <c r="BF60" s="28">
        <f>SUM(BF61:BF70)</f>
        <v>0</v>
      </c>
      <c r="BG60" s="29">
        <f t="shared" si="22"/>
        <v>0</v>
      </c>
      <c r="BH60" s="13"/>
      <c r="BI60" s="28">
        <f>SUM(BI61:BI70)</f>
        <v>0</v>
      </c>
      <c r="BJ60" s="29">
        <f t="shared" si="23"/>
        <v>0</v>
      </c>
      <c r="BL60" s="40"/>
    </row>
    <row r="61" spans="1:64" ht="14.45">
      <c r="A61" s="13"/>
      <c r="B61" s="340" t="s">
        <v>123</v>
      </c>
      <c r="C61" s="329" t="s">
        <v>290</v>
      </c>
      <c r="D61" s="329" t="s">
        <v>299</v>
      </c>
      <c r="E61" s="329" t="s">
        <v>323</v>
      </c>
      <c r="F61" s="325">
        <v>1</v>
      </c>
      <c r="G61" s="302" t="s">
        <v>321</v>
      </c>
      <c r="H61" s="302">
        <v>36</v>
      </c>
      <c r="I61" s="330" t="s">
        <v>324</v>
      </c>
      <c r="J61" s="331">
        <v>0.5</v>
      </c>
      <c r="K61" s="332">
        <v>1800000</v>
      </c>
      <c r="L61" s="205">
        <f t="shared" ref="L61:L70" si="29">F61*H61*J61*K61</f>
        <v>32400000</v>
      </c>
      <c r="M61" s="19"/>
      <c r="N61" s="179">
        <f>$L61/3</f>
        <v>10800000</v>
      </c>
      <c r="O61" s="179">
        <f>$L61/3</f>
        <v>10800000</v>
      </c>
      <c r="P61" s="179">
        <f>$L61/3</f>
        <v>10800000</v>
      </c>
      <c r="Q61" s="395" t="str">
        <f t="shared" si="6"/>
        <v>ok</v>
      </c>
      <c r="R61" s="177"/>
      <c r="S61" s="170"/>
      <c r="T61" s="178"/>
      <c r="U61" s="177"/>
      <c r="V61" s="170"/>
      <c r="W61" s="178"/>
      <c r="X61" s="177"/>
      <c r="Y61" s="170"/>
      <c r="Z61" s="178"/>
      <c r="AA61" s="177"/>
      <c r="AB61" s="170"/>
      <c r="AC61" s="178"/>
      <c r="AD61" s="177"/>
      <c r="AE61" s="170"/>
      <c r="AF61" s="178"/>
      <c r="AG61" s="177"/>
      <c r="AH61" s="170"/>
      <c r="AI61" s="178"/>
      <c r="AJ61" s="177"/>
      <c r="AK61" s="170"/>
      <c r="AL61" s="178"/>
      <c r="AM61" s="177"/>
      <c r="AN61" s="170"/>
      <c r="AO61" s="178"/>
      <c r="AP61" s="177"/>
      <c r="AQ61" s="170"/>
      <c r="AR61" s="178"/>
      <c r="AS61" s="177"/>
      <c r="AT61" s="170"/>
      <c r="AU61" s="178"/>
      <c r="AV61" s="177"/>
      <c r="AW61" s="170"/>
      <c r="AX61" s="178"/>
      <c r="AY61" s="177"/>
      <c r="AZ61" s="170"/>
      <c r="BA61" s="178"/>
      <c r="BB61" s="13"/>
      <c r="BC61" s="26"/>
      <c r="BD61" s="27">
        <f t="shared" si="2"/>
        <v>0</v>
      </c>
      <c r="BE61" s="13"/>
      <c r="BF61" s="26"/>
      <c r="BG61" s="27">
        <f t="shared" si="22"/>
        <v>0</v>
      </c>
      <c r="BH61" s="13"/>
      <c r="BI61" s="26">
        <f t="shared" ref="BI61:BI70" si="30">BC61+BF61</f>
        <v>0</v>
      </c>
      <c r="BJ61" s="27">
        <f t="shared" si="23"/>
        <v>0</v>
      </c>
      <c r="BL61" s="43"/>
    </row>
    <row r="62" spans="1:64" ht="14.45">
      <c r="A62" s="13"/>
      <c r="B62" s="340" t="s">
        <v>124</v>
      </c>
      <c r="C62" s="329" t="s">
        <v>290</v>
      </c>
      <c r="D62" s="329" t="s">
        <v>299</v>
      </c>
      <c r="E62" s="329" t="s">
        <v>323</v>
      </c>
      <c r="F62" s="325">
        <v>1</v>
      </c>
      <c r="G62" s="302" t="s">
        <v>321</v>
      </c>
      <c r="H62" s="302">
        <v>36</v>
      </c>
      <c r="I62" s="330" t="s">
        <v>324</v>
      </c>
      <c r="J62" s="331">
        <v>0.5</v>
      </c>
      <c r="K62" s="332">
        <v>1800000</v>
      </c>
      <c r="L62" s="205">
        <f t="shared" si="29"/>
        <v>32400000</v>
      </c>
      <c r="M62" s="13"/>
      <c r="N62" s="179">
        <f t="shared" ref="N62:P70" si="31">$L62/3</f>
        <v>10800000</v>
      </c>
      <c r="O62" s="179">
        <f t="shared" si="31"/>
        <v>10800000</v>
      </c>
      <c r="P62" s="179">
        <f t="shared" si="31"/>
        <v>10800000</v>
      </c>
      <c r="Q62" s="395" t="str">
        <f t="shared" si="6"/>
        <v>ok</v>
      </c>
      <c r="R62" s="177"/>
      <c r="S62" s="169"/>
      <c r="T62" s="178"/>
      <c r="U62" s="177"/>
      <c r="V62" s="169"/>
      <c r="W62" s="178"/>
      <c r="X62" s="177"/>
      <c r="Y62" s="169"/>
      <c r="Z62" s="178"/>
      <c r="AA62" s="177"/>
      <c r="AB62" s="169"/>
      <c r="AC62" s="178"/>
      <c r="AD62" s="177"/>
      <c r="AE62" s="169"/>
      <c r="AF62" s="178"/>
      <c r="AG62" s="177"/>
      <c r="AH62" s="169"/>
      <c r="AI62" s="178"/>
      <c r="AJ62" s="177"/>
      <c r="AK62" s="169"/>
      <c r="AL62" s="178"/>
      <c r="AM62" s="177"/>
      <c r="AN62" s="169"/>
      <c r="AO62" s="178"/>
      <c r="AP62" s="177"/>
      <c r="AQ62" s="169"/>
      <c r="AR62" s="178"/>
      <c r="AS62" s="177"/>
      <c r="AT62" s="169"/>
      <c r="AU62" s="178"/>
      <c r="AV62" s="177"/>
      <c r="AW62" s="169"/>
      <c r="AX62" s="178"/>
      <c r="AY62" s="177"/>
      <c r="AZ62" s="169"/>
      <c r="BA62" s="178"/>
      <c r="BB62" s="13"/>
      <c r="BC62" s="26"/>
      <c r="BD62" s="27">
        <f t="shared" si="2"/>
        <v>0</v>
      </c>
      <c r="BE62" s="13"/>
      <c r="BF62" s="26"/>
      <c r="BG62" s="27">
        <f t="shared" si="22"/>
        <v>0</v>
      </c>
      <c r="BH62" s="13"/>
      <c r="BI62" s="26">
        <f t="shared" si="30"/>
        <v>0</v>
      </c>
      <c r="BJ62" s="27">
        <f t="shared" si="23"/>
        <v>0</v>
      </c>
      <c r="BL62" s="43"/>
    </row>
    <row r="63" spans="1:64" ht="14.45" outlineLevel="1">
      <c r="A63" s="13"/>
      <c r="B63" s="340" t="s">
        <v>125</v>
      </c>
      <c r="C63" s="267"/>
      <c r="D63" s="329"/>
      <c r="E63" s="267"/>
      <c r="F63" s="319"/>
      <c r="G63" s="23"/>
      <c r="H63" s="23"/>
      <c r="I63" s="55"/>
      <c r="J63" s="202"/>
      <c r="K63" s="37"/>
      <c r="L63" s="205">
        <f t="shared" si="29"/>
        <v>0</v>
      </c>
      <c r="M63" s="13"/>
      <c r="N63" s="179">
        <f t="shared" si="31"/>
        <v>0</v>
      </c>
      <c r="O63" s="179">
        <f t="shared" si="31"/>
        <v>0</v>
      </c>
      <c r="P63" s="179">
        <f t="shared" si="31"/>
        <v>0</v>
      </c>
      <c r="Q63" s="395" t="str">
        <f t="shared" si="6"/>
        <v>ok</v>
      </c>
      <c r="R63" s="177"/>
      <c r="S63" s="169"/>
      <c r="T63" s="178"/>
      <c r="U63" s="177"/>
      <c r="V63" s="169"/>
      <c r="W63" s="178"/>
      <c r="X63" s="177"/>
      <c r="Y63" s="169"/>
      <c r="Z63" s="178"/>
      <c r="AA63" s="177"/>
      <c r="AB63" s="169"/>
      <c r="AC63" s="178"/>
      <c r="AD63" s="177"/>
      <c r="AE63" s="169"/>
      <c r="AF63" s="178"/>
      <c r="AG63" s="177"/>
      <c r="AH63" s="169"/>
      <c r="AI63" s="178"/>
      <c r="AJ63" s="177"/>
      <c r="AK63" s="169"/>
      <c r="AL63" s="178"/>
      <c r="AM63" s="177"/>
      <c r="AN63" s="169"/>
      <c r="AO63" s="178"/>
      <c r="AP63" s="177"/>
      <c r="AQ63" s="169"/>
      <c r="AR63" s="178"/>
      <c r="AS63" s="177"/>
      <c r="AT63" s="169"/>
      <c r="AU63" s="178"/>
      <c r="AV63" s="177"/>
      <c r="AW63" s="169"/>
      <c r="AX63" s="178"/>
      <c r="AY63" s="177"/>
      <c r="AZ63" s="169"/>
      <c r="BA63" s="178"/>
      <c r="BB63" s="13"/>
      <c r="BC63" s="26"/>
      <c r="BD63" s="27">
        <f t="shared" si="2"/>
        <v>0</v>
      </c>
      <c r="BE63" s="13"/>
      <c r="BF63" s="26"/>
      <c r="BG63" s="27">
        <f t="shared" si="22"/>
        <v>0</v>
      </c>
      <c r="BH63" s="13"/>
      <c r="BI63" s="26">
        <f t="shared" si="30"/>
        <v>0</v>
      </c>
      <c r="BJ63" s="27">
        <f t="shared" si="23"/>
        <v>0</v>
      </c>
      <c r="BL63" s="165"/>
    </row>
    <row r="64" spans="1:64" ht="14.45" outlineLevel="1">
      <c r="A64" s="13"/>
      <c r="B64" s="340" t="s">
        <v>126</v>
      </c>
      <c r="C64" s="267"/>
      <c r="D64" s="329"/>
      <c r="E64" s="267"/>
      <c r="F64" s="319"/>
      <c r="G64" s="23"/>
      <c r="H64" s="23"/>
      <c r="I64" s="55"/>
      <c r="J64" s="202"/>
      <c r="K64" s="37"/>
      <c r="L64" s="205">
        <f t="shared" si="29"/>
        <v>0</v>
      </c>
      <c r="M64" s="13"/>
      <c r="N64" s="179">
        <f t="shared" si="31"/>
        <v>0</v>
      </c>
      <c r="O64" s="179">
        <f t="shared" si="31"/>
        <v>0</v>
      </c>
      <c r="P64" s="179">
        <f t="shared" si="31"/>
        <v>0</v>
      </c>
      <c r="Q64" s="395" t="str">
        <f t="shared" si="6"/>
        <v>ok</v>
      </c>
      <c r="R64" s="177"/>
      <c r="S64" s="169"/>
      <c r="T64" s="178"/>
      <c r="U64" s="177"/>
      <c r="V64" s="169"/>
      <c r="W64" s="178"/>
      <c r="X64" s="177"/>
      <c r="Y64" s="169"/>
      <c r="Z64" s="178"/>
      <c r="AA64" s="177"/>
      <c r="AB64" s="169"/>
      <c r="AC64" s="178"/>
      <c r="AD64" s="177"/>
      <c r="AE64" s="169"/>
      <c r="AF64" s="178"/>
      <c r="AG64" s="177"/>
      <c r="AH64" s="169"/>
      <c r="AI64" s="178"/>
      <c r="AJ64" s="177"/>
      <c r="AK64" s="169"/>
      <c r="AL64" s="178"/>
      <c r="AM64" s="177"/>
      <c r="AN64" s="169"/>
      <c r="AO64" s="178"/>
      <c r="AP64" s="177"/>
      <c r="AQ64" s="169"/>
      <c r="AR64" s="178"/>
      <c r="AS64" s="177"/>
      <c r="AT64" s="169"/>
      <c r="AU64" s="178"/>
      <c r="AV64" s="177"/>
      <c r="AW64" s="169"/>
      <c r="AX64" s="178"/>
      <c r="AY64" s="177"/>
      <c r="AZ64" s="169"/>
      <c r="BA64" s="178"/>
      <c r="BB64" s="13"/>
      <c r="BC64" s="26"/>
      <c r="BD64" s="27">
        <f t="shared" si="2"/>
        <v>0</v>
      </c>
      <c r="BE64" s="13"/>
      <c r="BF64" s="26"/>
      <c r="BG64" s="27">
        <f t="shared" si="22"/>
        <v>0</v>
      </c>
      <c r="BH64" s="13"/>
      <c r="BI64" s="26">
        <f t="shared" si="30"/>
        <v>0</v>
      </c>
      <c r="BJ64" s="27">
        <f t="shared" si="23"/>
        <v>0</v>
      </c>
      <c r="BL64" s="43"/>
    </row>
    <row r="65" spans="1:64" ht="14.45" outlineLevel="1">
      <c r="A65" s="13"/>
      <c r="B65" s="340" t="s">
        <v>127</v>
      </c>
      <c r="C65" s="267"/>
      <c r="D65" s="329"/>
      <c r="E65" s="267"/>
      <c r="F65" s="319"/>
      <c r="G65" s="23"/>
      <c r="H65" s="23"/>
      <c r="I65" s="55"/>
      <c r="J65" s="202"/>
      <c r="K65" s="37"/>
      <c r="L65" s="205">
        <f t="shared" si="29"/>
        <v>0</v>
      </c>
      <c r="M65" s="13"/>
      <c r="N65" s="179">
        <f t="shared" si="31"/>
        <v>0</v>
      </c>
      <c r="O65" s="179">
        <f t="shared" si="31"/>
        <v>0</v>
      </c>
      <c r="P65" s="179">
        <f t="shared" si="31"/>
        <v>0</v>
      </c>
      <c r="Q65" s="395" t="str">
        <f t="shared" si="6"/>
        <v>ok</v>
      </c>
      <c r="R65" s="177"/>
      <c r="S65" s="169"/>
      <c r="T65" s="178"/>
      <c r="U65" s="177"/>
      <c r="V65" s="169"/>
      <c r="W65" s="178"/>
      <c r="X65" s="177"/>
      <c r="Y65" s="169"/>
      <c r="Z65" s="178"/>
      <c r="AA65" s="177"/>
      <c r="AB65" s="169"/>
      <c r="AC65" s="178"/>
      <c r="AD65" s="177"/>
      <c r="AE65" s="169"/>
      <c r="AF65" s="178"/>
      <c r="AG65" s="177"/>
      <c r="AH65" s="169"/>
      <c r="AI65" s="178"/>
      <c r="AJ65" s="177"/>
      <c r="AK65" s="169"/>
      <c r="AL65" s="178"/>
      <c r="AM65" s="177"/>
      <c r="AN65" s="169"/>
      <c r="AO65" s="178"/>
      <c r="AP65" s="177"/>
      <c r="AQ65" s="169"/>
      <c r="AR65" s="178"/>
      <c r="AS65" s="177"/>
      <c r="AT65" s="169"/>
      <c r="AU65" s="178"/>
      <c r="AV65" s="177"/>
      <c r="AW65" s="169"/>
      <c r="AX65" s="178"/>
      <c r="AY65" s="177"/>
      <c r="AZ65" s="169"/>
      <c r="BA65" s="178"/>
      <c r="BB65" s="13"/>
      <c r="BC65" s="26"/>
      <c r="BD65" s="27">
        <f t="shared" si="2"/>
        <v>0</v>
      </c>
      <c r="BE65" s="13"/>
      <c r="BF65" s="26"/>
      <c r="BG65" s="27">
        <f t="shared" si="22"/>
        <v>0</v>
      </c>
      <c r="BH65" s="13"/>
      <c r="BI65" s="26">
        <f t="shared" si="30"/>
        <v>0</v>
      </c>
      <c r="BJ65" s="27">
        <f t="shared" si="23"/>
        <v>0</v>
      </c>
      <c r="BL65" s="43"/>
    </row>
    <row r="66" spans="1:64" ht="14.45" outlineLevel="1">
      <c r="A66" s="13"/>
      <c r="B66" s="340" t="s">
        <v>128</v>
      </c>
      <c r="C66" s="267"/>
      <c r="D66" s="329"/>
      <c r="E66" s="267"/>
      <c r="F66" s="319"/>
      <c r="G66" s="23"/>
      <c r="H66" s="23"/>
      <c r="I66" s="55"/>
      <c r="J66" s="202"/>
      <c r="K66" s="37"/>
      <c r="L66" s="205">
        <f t="shared" si="29"/>
        <v>0</v>
      </c>
      <c r="M66" s="13"/>
      <c r="N66" s="179">
        <f t="shared" si="31"/>
        <v>0</v>
      </c>
      <c r="O66" s="179">
        <f t="shared" si="31"/>
        <v>0</v>
      </c>
      <c r="P66" s="179">
        <f t="shared" si="31"/>
        <v>0</v>
      </c>
      <c r="Q66" s="395" t="str">
        <f t="shared" si="6"/>
        <v>ok</v>
      </c>
      <c r="R66" s="177"/>
      <c r="S66" s="169"/>
      <c r="T66" s="178"/>
      <c r="U66" s="177"/>
      <c r="V66" s="169"/>
      <c r="W66" s="178"/>
      <c r="X66" s="177"/>
      <c r="Y66" s="169"/>
      <c r="Z66" s="178"/>
      <c r="AA66" s="177"/>
      <c r="AB66" s="169"/>
      <c r="AC66" s="178"/>
      <c r="AD66" s="177"/>
      <c r="AE66" s="169"/>
      <c r="AF66" s="178"/>
      <c r="AG66" s="177"/>
      <c r="AH66" s="169"/>
      <c r="AI66" s="178"/>
      <c r="AJ66" s="177"/>
      <c r="AK66" s="169"/>
      <c r="AL66" s="178"/>
      <c r="AM66" s="177"/>
      <c r="AN66" s="169"/>
      <c r="AO66" s="178"/>
      <c r="AP66" s="177"/>
      <c r="AQ66" s="169"/>
      <c r="AR66" s="178"/>
      <c r="AS66" s="177"/>
      <c r="AT66" s="169"/>
      <c r="AU66" s="178"/>
      <c r="AV66" s="177"/>
      <c r="AW66" s="169"/>
      <c r="AX66" s="178"/>
      <c r="AY66" s="177"/>
      <c r="AZ66" s="169"/>
      <c r="BA66" s="178"/>
      <c r="BB66" s="13"/>
      <c r="BC66" s="26"/>
      <c r="BD66" s="27">
        <f t="shared" si="2"/>
        <v>0</v>
      </c>
      <c r="BE66" s="13"/>
      <c r="BF66" s="26"/>
      <c r="BG66" s="27">
        <f t="shared" si="22"/>
        <v>0</v>
      </c>
      <c r="BH66" s="13"/>
      <c r="BI66" s="26">
        <f t="shared" si="30"/>
        <v>0</v>
      </c>
      <c r="BJ66" s="27">
        <f t="shared" si="23"/>
        <v>0</v>
      </c>
      <c r="BL66" s="43"/>
    </row>
    <row r="67" spans="1:64" ht="14.45" outlineLevel="1">
      <c r="A67" s="13"/>
      <c r="B67" s="340" t="s">
        <v>129</v>
      </c>
      <c r="C67" s="267"/>
      <c r="D67" s="329"/>
      <c r="E67" s="267"/>
      <c r="F67" s="319"/>
      <c r="G67" s="23"/>
      <c r="H67" s="23"/>
      <c r="I67" s="55"/>
      <c r="J67" s="202"/>
      <c r="K67" s="37"/>
      <c r="L67" s="205">
        <f t="shared" si="29"/>
        <v>0</v>
      </c>
      <c r="M67" s="13"/>
      <c r="N67" s="179">
        <f t="shared" si="31"/>
        <v>0</v>
      </c>
      <c r="O67" s="179">
        <f t="shared" si="31"/>
        <v>0</v>
      </c>
      <c r="P67" s="179">
        <f t="shared" si="31"/>
        <v>0</v>
      </c>
      <c r="Q67" s="395" t="str">
        <f t="shared" si="6"/>
        <v>ok</v>
      </c>
      <c r="R67" s="177"/>
      <c r="S67" s="169"/>
      <c r="T67" s="178"/>
      <c r="U67" s="177"/>
      <c r="V67" s="169"/>
      <c r="W67" s="178"/>
      <c r="X67" s="177"/>
      <c r="Y67" s="169"/>
      <c r="Z67" s="178"/>
      <c r="AA67" s="177"/>
      <c r="AB67" s="169"/>
      <c r="AC67" s="178"/>
      <c r="AD67" s="177"/>
      <c r="AE67" s="169"/>
      <c r="AF67" s="178"/>
      <c r="AG67" s="177"/>
      <c r="AH67" s="169"/>
      <c r="AI67" s="178"/>
      <c r="AJ67" s="177"/>
      <c r="AK67" s="169"/>
      <c r="AL67" s="178"/>
      <c r="AM67" s="177"/>
      <c r="AN67" s="169"/>
      <c r="AO67" s="178"/>
      <c r="AP67" s="177"/>
      <c r="AQ67" s="169"/>
      <c r="AR67" s="178"/>
      <c r="AS67" s="177"/>
      <c r="AT67" s="169"/>
      <c r="AU67" s="178"/>
      <c r="AV67" s="177"/>
      <c r="AW67" s="169"/>
      <c r="AX67" s="178"/>
      <c r="AY67" s="177"/>
      <c r="AZ67" s="169"/>
      <c r="BA67" s="178"/>
      <c r="BB67" s="13"/>
      <c r="BC67" s="26"/>
      <c r="BD67" s="27">
        <f t="shared" si="2"/>
        <v>0</v>
      </c>
      <c r="BE67" s="13"/>
      <c r="BF67" s="26"/>
      <c r="BG67" s="27">
        <f t="shared" si="22"/>
        <v>0</v>
      </c>
      <c r="BH67" s="13"/>
      <c r="BI67" s="26">
        <f t="shared" si="30"/>
        <v>0</v>
      </c>
      <c r="BJ67" s="27">
        <f t="shared" si="23"/>
        <v>0</v>
      </c>
      <c r="BL67" s="43"/>
    </row>
    <row r="68" spans="1:64" ht="14.45" outlineLevel="1">
      <c r="A68" s="13"/>
      <c r="B68" s="340" t="s">
        <v>130</v>
      </c>
      <c r="C68" s="267"/>
      <c r="D68" s="329"/>
      <c r="E68" s="267"/>
      <c r="F68" s="319"/>
      <c r="G68" s="23"/>
      <c r="H68" s="23"/>
      <c r="I68" s="55"/>
      <c r="J68" s="202"/>
      <c r="K68" s="37"/>
      <c r="L68" s="205">
        <f t="shared" si="29"/>
        <v>0</v>
      </c>
      <c r="M68" s="13"/>
      <c r="N68" s="179">
        <f t="shared" si="31"/>
        <v>0</v>
      </c>
      <c r="O68" s="179">
        <f t="shared" si="31"/>
        <v>0</v>
      </c>
      <c r="P68" s="179">
        <f t="shared" si="31"/>
        <v>0</v>
      </c>
      <c r="Q68" s="395" t="str">
        <f t="shared" si="6"/>
        <v>ok</v>
      </c>
      <c r="R68" s="177"/>
      <c r="S68" s="169"/>
      <c r="T68" s="178"/>
      <c r="U68" s="177"/>
      <c r="V68" s="169"/>
      <c r="W68" s="178"/>
      <c r="X68" s="177"/>
      <c r="Y68" s="169"/>
      <c r="Z68" s="178"/>
      <c r="AA68" s="177"/>
      <c r="AB68" s="169"/>
      <c r="AC68" s="178"/>
      <c r="AD68" s="177"/>
      <c r="AE68" s="169"/>
      <c r="AF68" s="178"/>
      <c r="AG68" s="177"/>
      <c r="AH68" s="169"/>
      <c r="AI68" s="178"/>
      <c r="AJ68" s="177"/>
      <c r="AK68" s="169"/>
      <c r="AL68" s="178"/>
      <c r="AM68" s="177"/>
      <c r="AN68" s="169"/>
      <c r="AO68" s="178"/>
      <c r="AP68" s="177"/>
      <c r="AQ68" s="169"/>
      <c r="AR68" s="178"/>
      <c r="AS68" s="177"/>
      <c r="AT68" s="169"/>
      <c r="AU68" s="178"/>
      <c r="AV68" s="177"/>
      <c r="AW68" s="169"/>
      <c r="AX68" s="178"/>
      <c r="AY68" s="177"/>
      <c r="AZ68" s="169"/>
      <c r="BA68" s="178"/>
      <c r="BB68" s="13"/>
      <c r="BC68" s="26"/>
      <c r="BD68" s="27">
        <f t="shared" si="2"/>
        <v>0</v>
      </c>
      <c r="BE68" s="13"/>
      <c r="BF68" s="26"/>
      <c r="BG68" s="27">
        <f t="shared" si="22"/>
        <v>0</v>
      </c>
      <c r="BH68" s="13"/>
      <c r="BI68" s="26">
        <f t="shared" si="30"/>
        <v>0</v>
      </c>
      <c r="BJ68" s="27">
        <f t="shared" si="23"/>
        <v>0</v>
      </c>
      <c r="BL68" s="43"/>
    </row>
    <row r="69" spans="1:64" ht="14.45" outlineLevel="1">
      <c r="A69" s="13"/>
      <c r="B69" s="340" t="s">
        <v>131</v>
      </c>
      <c r="C69" s="267"/>
      <c r="D69" s="329"/>
      <c r="E69" s="267"/>
      <c r="F69" s="319"/>
      <c r="G69" s="23"/>
      <c r="H69" s="23"/>
      <c r="I69" s="55"/>
      <c r="J69" s="202"/>
      <c r="K69" s="37"/>
      <c r="L69" s="205">
        <f t="shared" si="29"/>
        <v>0</v>
      </c>
      <c r="M69" s="13"/>
      <c r="N69" s="179">
        <f t="shared" si="31"/>
        <v>0</v>
      </c>
      <c r="O69" s="179">
        <f t="shared" si="31"/>
        <v>0</v>
      </c>
      <c r="P69" s="179">
        <f t="shared" si="31"/>
        <v>0</v>
      </c>
      <c r="Q69" s="395" t="str">
        <f t="shared" si="6"/>
        <v>ok</v>
      </c>
      <c r="R69" s="177"/>
      <c r="S69" s="169"/>
      <c r="T69" s="178"/>
      <c r="U69" s="177"/>
      <c r="V69" s="169"/>
      <c r="W69" s="178"/>
      <c r="X69" s="177"/>
      <c r="Y69" s="169"/>
      <c r="Z69" s="178"/>
      <c r="AA69" s="177"/>
      <c r="AB69" s="169"/>
      <c r="AC69" s="178"/>
      <c r="AD69" s="177"/>
      <c r="AE69" s="169"/>
      <c r="AF69" s="178"/>
      <c r="AG69" s="177"/>
      <c r="AH69" s="169"/>
      <c r="AI69" s="178"/>
      <c r="AJ69" s="177"/>
      <c r="AK69" s="169"/>
      <c r="AL69" s="178"/>
      <c r="AM69" s="177"/>
      <c r="AN69" s="169"/>
      <c r="AO69" s="178"/>
      <c r="AP69" s="177"/>
      <c r="AQ69" s="169"/>
      <c r="AR69" s="178"/>
      <c r="AS69" s="177"/>
      <c r="AT69" s="169"/>
      <c r="AU69" s="178"/>
      <c r="AV69" s="177"/>
      <c r="AW69" s="169"/>
      <c r="AX69" s="178"/>
      <c r="AY69" s="177"/>
      <c r="AZ69" s="169"/>
      <c r="BA69" s="178"/>
      <c r="BB69" s="13"/>
      <c r="BC69" s="26"/>
      <c r="BD69" s="27">
        <f t="shared" si="2"/>
        <v>0</v>
      </c>
      <c r="BE69" s="13"/>
      <c r="BF69" s="26"/>
      <c r="BG69" s="27">
        <f t="shared" si="22"/>
        <v>0</v>
      </c>
      <c r="BH69" s="13"/>
      <c r="BI69" s="26">
        <f t="shared" si="30"/>
        <v>0</v>
      </c>
      <c r="BJ69" s="27">
        <f t="shared" si="23"/>
        <v>0</v>
      </c>
      <c r="BL69" s="43"/>
    </row>
    <row r="70" spans="1:64" outlineLevel="1" thickBot="1">
      <c r="A70" s="13"/>
      <c r="B70" s="340" t="s">
        <v>132</v>
      </c>
      <c r="C70" s="328"/>
      <c r="D70" s="329"/>
      <c r="E70" s="328"/>
      <c r="F70" s="326"/>
      <c r="G70" s="303"/>
      <c r="H70" s="303"/>
      <c r="I70" s="308"/>
      <c r="J70" s="345"/>
      <c r="K70" s="312"/>
      <c r="L70" s="205">
        <f t="shared" si="29"/>
        <v>0</v>
      </c>
      <c r="M70" s="13"/>
      <c r="N70" s="179">
        <f t="shared" si="31"/>
        <v>0</v>
      </c>
      <c r="O70" s="179">
        <f t="shared" si="31"/>
        <v>0</v>
      </c>
      <c r="P70" s="179">
        <f t="shared" si="31"/>
        <v>0</v>
      </c>
      <c r="Q70" s="395" t="str">
        <f t="shared" si="6"/>
        <v>ok</v>
      </c>
      <c r="R70" s="177"/>
      <c r="S70" s="169"/>
      <c r="T70" s="178"/>
      <c r="U70" s="177"/>
      <c r="V70" s="169"/>
      <c r="W70" s="178"/>
      <c r="X70" s="177"/>
      <c r="Y70" s="169"/>
      <c r="Z70" s="178"/>
      <c r="AA70" s="177"/>
      <c r="AB70" s="169"/>
      <c r="AC70" s="178"/>
      <c r="AD70" s="177"/>
      <c r="AE70" s="169"/>
      <c r="AF70" s="178"/>
      <c r="AG70" s="177"/>
      <c r="AH70" s="169"/>
      <c r="AI70" s="178"/>
      <c r="AJ70" s="177"/>
      <c r="AK70" s="169"/>
      <c r="AL70" s="178"/>
      <c r="AM70" s="177"/>
      <c r="AN70" s="169"/>
      <c r="AO70" s="178"/>
      <c r="AP70" s="177"/>
      <c r="AQ70" s="169"/>
      <c r="AR70" s="178"/>
      <c r="AS70" s="177"/>
      <c r="AT70" s="169"/>
      <c r="AU70" s="178"/>
      <c r="AV70" s="177"/>
      <c r="AW70" s="169"/>
      <c r="AX70" s="178"/>
      <c r="AY70" s="177"/>
      <c r="AZ70" s="169"/>
      <c r="BA70" s="178"/>
      <c r="BB70" s="13"/>
      <c r="BC70" s="26"/>
      <c r="BD70" s="27">
        <f t="shared" si="2"/>
        <v>0</v>
      </c>
      <c r="BE70" s="13"/>
      <c r="BF70" s="26"/>
      <c r="BG70" s="27">
        <f t="shared" si="22"/>
        <v>0</v>
      </c>
      <c r="BH70" s="13"/>
      <c r="BI70" s="26">
        <f t="shared" si="30"/>
        <v>0</v>
      </c>
      <c r="BJ70" s="27">
        <f t="shared" si="23"/>
        <v>0</v>
      </c>
      <c r="BL70" s="43"/>
    </row>
    <row r="71" spans="1:64" thickBot="1">
      <c r="A71" s="13"/>
      <c r="B71" s="396" t="s">
        <v>133</v>
      </c>
      <c r="C71" s="397"/>
      <c r="D71" s="397"/>
      <c r="E71" s="397"/>
      <c r="F71" s="397"/>
      <c r="G71" s="397"/>
      <c r="H71" s="397"/>
      <c r="I71" s="397"/>
      <c r="J71" s="397"/>
      <c r="K71" s="397"/>
      <c r="L71" s="347">
        <f>SUM(L72:L81)</f>
        <v>29700000</v>
      </c>
      <c r="M71" s="13"/>
      <c r="N71" s="347">
        <f t="shared" ref="N71:P71" si="32">SUM(N72:N81)</f>
        <v>9900000</v>
      </c>
      <c r="O71" s="347">
        <f t="shared" si="32"/>
        <v>9900000</v>
      </c>
      <c r="P71" s="347">
        <f t="shared" si="32"/>
        <v>9900000</v>
      </c>
      <c r="Q71" s="395" t="str">
        <f t="shared" si="6"/>
        <v>ok</v>
      </c>
      <c r="R71" s="195">
        <f>SUM(R72:R74)</f>
        <v>0</v>
      </c>
      <c r="S71" s="167">
        <f t="shared" ref="S71:BA71" si="33">SUM(S72:S81)</f>
        <v>0</v>
      </c>
      <c r="T71" s="196">
        <f t="shared" si="33"/>
        <v>0</v>
      </c>
      <c r="U71" s="195">
        <f t="shared" si="33"/>
        <v>0</v>
      </c>
      <c r="V71" s="167">
        <f t="shared" si="33"/>
        <v>0</v>
      </c>
      <c r="W71" s="196">
        <f t="shared" si="33"/>
        <v>0</v>
      </c>
      <c r="X71" s="195">
        <f t="shared" si="33"/>
        <v>0</v>
      </c>
      <c r="Y71" s="167">
        <f t="shared" si="33"/>
        <v>0</v>
      </c>
      <c r="Z71" s="196">
        <f t="shared" si="33"/>
        <v>0</v>
      </c>
      <c r="AA71" s="195">
        <f t="shared" si="33"/>
        <v>0</v>
      </c>
      <c r="AB71" s="167">
        <f t="shared" si="33"/>
        <v>0</v>
      </c>
      <c r="AC71" s="196">
        <f t="shared" si="33"/>
        <v>0</v>
      </c>
      <c r="AD71" s="195">
        <f t="shared" si="33"/>
        <v>0</v>
      </c>
      <c r="AE71" s="167">
        <f t="shared" si="33"/>
        <v>0</v>
      </c>
      <c r="AF71" s="196">
        <f t="shared" si="33"/>
        <v>0</v>
      </c>
      <c r="AG71" s="195">
        <f t="shared" si="33"/>
        <v>0</v>
      </c>
      <c r="AH71" s="167">
        <f t="shared" si="33"/>
        <v>0</v>
      </c>
      <c r="AI71" s="196">
        <f t="shared" si="33"/>
        <v>0</v>
      </c>
      <c r="AJ71" s="195">
        <f t="shared" si="33"/>
        <v>0</v>
      </c>
      <c r="AK71" s="167">
        <f t="shared" si="33"/>
        <v>0</v>
      </c>
      <c r="AL71" s="196">
        <f t="shared" si="33"/>
        <v>0</v>
      </c>
      <c r="AM71" s="195">
        <f t="shared" si="33"/>
        <v>0</v>
      </c>
      <c r="AN71" s="167">
        <f t="shared" si="33"/>
        <v>0</v>
      </c>
      <c r="AO71" s="196">
        <f t="shared" si="33"/>
        <v>0</v>
      </c>
      <c r="AP71" s="195">
        <f t="shared" si="33"/>
        <v>0</v>
      </c>
      <c r="AQ71" s="167">
        <f t="shared" si="33"/>
        <v>0</v>
      </c>
      <c r="AR71" s="196">
        <f t="shared" si="33"/>
        <v>0</v>
      </c>
      <c r="AS71" s="195">
        <f t="shared" si="33"/>
        <v>0</v>
      </c>
      <c r="AT71" s="167">
        <f t="shared" si="33"/>
        <v>0</v>
      </c>
      <c r="AU71" s="196">
        <f t="shared" si="33"/>
        <v>0</v>
      </c>
      <c r="AV71" s="195">
        <f t="shared" si="33"/>
        <v>0</v>
      </c>
      <c r="AW71" s="167">
        <f t="shared" si="33"/>
        <v>0</v>
      </c>
      <c r="AX71" s="196">
        <f t="shared" si="33"/>
        <v>0</v>
      </c>
      <c r="AY71" s="195">
        <f t="shared" si="33"/>
        <v>0</v>
      </c>
      <c r="AZ71" s="167">
        <f t="shared" si="33"/>
        <v>0</v>
      </c>
      <c r="BA71" s="196">
        <f t="shared" si="33"/>
        <v>0</v>
      </c>
      <c r="BB71" s="13"/>
      <c r="BC71" s="28">
        <f>SUM(BC72:BC74)</f>
        <v>0</v>
      </c>
      <c r="BD71" s="29">
        <f t="shared" si="2"/>
        <v>0</v>
      </c>
      <c r="BE71" s="13"/>
      <c r="BF71" s="28">
        <f>SUM(BF72:BF81)</f>
        <v>0</v>
      </c>
      <c r="BG71" s="29">
        <f t="shared" si="22"/>
        <v>0</v>
      </c>
      <c r="BH71" s="13"/>
      <c r="BI71" s="28">
        <f>SUM(BI72:BI81)</f>
        <v>0</v>
      </c>
      <c r="BJ71" s="29">
        <f t="shared" si="23"/>
        <v>0</v>
      </c>
      <c r="BL71" s="40"/>
    </row>
    <row r="72" spans="1:64" ht="14.45">
      <c r="A72" s="13"/>
      <c r="B72" s="340" t="s">
        <v>134</v>
      </c>
      <c r="C72" s="329" t="s">
        <v>293</v>
      </c>
      <c r="D72" s="329" t="s">
        <v>317</v>
      </c>
      <c r="E72" s="329" t="s">
        <v>325</v>
      </c>
      <c r="F72" s="325">
        <v>1</v>
      </c>
      <c r="G72" s="302" t="s">
        <v>321</v>
      </c>
      <c r="H72" s="302">
        <v>36</v>
      </c>
      <c r="I72" s="330" t="s">
        <v>322</v>
      </c>
      <c r="J72" s="346">
        <v>0.3</v>
      </c>
      <c r="K72" s="204">
        <v>1500000</v>
      </c>
      <c r="L72" s="205">
        <f t="shared" ref="L72:L81" si="34">F72*H72*J72*K72</f>
        <v>16199999.999999998</v>
      </c>
      <c r="M72" s="13"/>
      <c r="N72" s="179">
        <f>$L72/3</f>
        <v>5399999.9999999991</v>
      </c>
      <c r="O72" s="179">
        <f>$L72/3</f>
        <v>5399999.9999999991</v>
      </c>
      <c r="P72" s="179">
        <f>$L72/3</f>
        <v>5399999.9999999991</v>
      </c>
      <c r="Q72" s="395" t="str">
        <f t="shared" si="6"/>
        <v>ok</v>
      </c>
      <c r="R72" s="177"/>
      <c r="S72" s="169"/>
      <c r="T72" s="178"/>
      <c r="U72" s="177"/>
      <c r="V72" s="169"/>
      <c r="W72" s="178"/>
      <c r="X72" s="177"/>
      <c r="Y72" s="169"/>
      <c r="Z72" s="178"/>
      <c r="AA72" s="177"/>
      <c r="AB72" s="169"/>
      <c r="AC72" s="178"/>
      <c r="AD72" s="177"/>
      <c r="AE72" s="169"/>
      <c r="AF72" s="178"/>
      <c r="AG72" s="177"/>
      <c r="AH72" s="169"/>
      <c r="AI72" s="178"/>
      <c r="AJ72" s="177"/>
      <c r="AK72" s="169"/>
      <c r="AL72" s="178"/>
      <c r="AM72" s="177"/>
      <c r="AN72" s="169"/>
      <c r="AO72" s="178"/>
      <c r="AP72" s="177"/>
      <c r="AQ72" s="169"/>
      <c r="AR72" s="178"/>
      <c r="AS72" s="177"/>
      <c r="AT72" s="169"/>
      <c r="AU72" s="178"/>
      <c r="AV72" s="177"/>
      <c r="AW72" s="169"/>
      <c r="AX72" s="178"/>
      <c r="AY72" s="177"/>
      <c r="AZ72" s="169"/>
      <c r="BA72" s="178"/>
      <c r="BB72" s="13"/>
      <c r="BC72" s="26"/>
      <c r="BD72" s="27">
        <f t="shared" si="2"/>
        <v>0</v>
      </c>
      <c r="BE72" s="13"/>
      <c r="BF72" s="26"/>
      <c r="BG72" s="27">
        <f t="shared" si="22"/>
        <v>0</v>
      </c>
      <c r="BH72" s="13"/>
      <c r="BI72" s="26">
        <f t="shared" ref="BI72:BI81" si="35">BC72+BF72</f>
        <v>0</v>
      </c>
      <c r="BJ72" s="27">
        <f t="shared" si="23"/>
        <v>0</v>
      </c>
      <c r="BL72" s="152"/>
    </row>
    <row r="73" spans="1:64" ht="14.45">
      <c r="A73" s="13"/>
      <c r="B73" s="340" t="s">
        <v>135</v>
      </c>
      <c r="C73" s="329" t="s">
        <v>293</v>
      </c>
      <c r="D73" s="329" t="s">
        <v>317</v>
      </c>
      <c r="E73" s="329" t="s">
        <v>326</v>
      </c>
      <c r="F73" s="325">
        <v>1</v>
      </c>
      <c r="G73" s="302" t="s">
        <v>321</v>
      </c>
      <c r="H73" s="302">
        <v>36</v>
      </c>
      <c r="I73" s="330" t="s">
        <v>322</v>
      </c>
      <c r="J73" s="346">
        <v>0.25</v>
      </c>
      <c r="K73" s="204">
        <v>1500000</v>
      </c>
      <c r="L73" s="205">
        <f t="shared" si="34"/>
        <v>13500000</v>
      </c>
      <c r="M73" s="13"/>
      <c r="N73" s="179">
        <f t="shared" ref="N73:P81" si="36">$L73/3</f>
        <v>4500000</v>
      </c>
      <c r="O73" s="179">
        <f t="shared" si="36"/>
        <v>4500000</v>
      </c>
      <c r="P73" s="179">
        <f t="shared" si="36"/>
        <v>4500000</v>
      </c>
      <c r="Q73" s="395" t="str">
        <f t="shared" si="6"/>
        <v>ok</v>
      </c>
      <c r="R73" s="177"/>
      <c r="S73" s="169"/>
      <c r="T73" s="178"/>
      <c r="U73" s="177"/>
      <c r="V73" s="169"/>
      <c r="W73" s="178"/>
      <c r="X73" s="177"/>
      <c r="Y73" s="169"/>
      <c r="Z73" s="178"/>
      <c r="AA73" s="177"/>
      <c r="AB73" s="169"/>
      <c r="AC73" s="178"/>
      <c r="AD73" s="177"/>
      <c r="AE73" s="169"/>
      <c r="AF73" s="178"/>
      <c r="AG73" s="177"/>
      <c r="AH73" s="169"/>
      <c r="AI73" s="178"/>
      <c r="AJ73" s="177"/>
      <c r="AK73" s="169"/>
      <c r="AL73" s="178"/>
      <c r="AM73" s="177"/>
      <c r="AN73" s="169"/>
      <c r="AO73" s="178"/>
      <c r="AP73" s="177"/>
      <c r="AQ73" s="169"/>
      <c r="AR73" s="178"/>
      <c r="AS73" s="177"/>
      <c r="AT73" s="169"/>
      <c r="AU73" s="178"/>
      <c r="AV73" s="177"/>
      <c r="AW73" s="169"/>
      <c r="AX73" s="178"/>
      <c r="AY73" s="177"/>
      <c r="AZ73" s="169"/>
      <c r="BA73" s="178"/>
      <c r="BB73" s="13"/>
      <c r="BC73" s="26"/>
      <c r="BD73" s="27">
        <f t="shared" si="2"/>
        <v>0</v>
      </c>
      <c r="BE73" s="13"/>
      <c r="BF73" s="26"/>
      <c r="BG73" s="27">
        <f t="shared" si="22"/>
        <v>0</v>
      </c>
      <c r="BH73" s="13"/>
      <c r="BI73" s="26">
        <f t="shared" si="35"/>
        <v>0</v>
      </c>
      <c r="BJ73" s="27">
        <f t="shared" si="23"/>
        <v>0</v>
      </c>
      <c r="BL73" s="152"/>
    </row>
    <row r="74" spans="1:64" ht="14.45" outlineLevel="1">
      <c r="A74" s="13"/>
      <c r="B74" s="340" t="s">
        <v>136</v>
      </c>
      <c r="C74" s="267"/>
      <c r="D74" s="329"/>
      <c r="E74" s="267"/>
      <c r="F74" s="319"/>
      <c r="G74" s="23"/>
      <c r="H74" s="23"/>
      <c r="I74" s="55"/>
      <c r="J74" s="200"/>
      <c r="K74" s="24"/>
      <c r="L74" s="205">
        <f t="shared" si="34"/>
        <v>0</v>
      </c>
      <c r="M74" s="13"/>
      <c r="N74" s="179">
        <f t="shared" si="36"/>
        <v>0</v>
      </c>
      <c r="O74" s="179">
        <f t="shared" si="36"/>
        <v>0</v>
      </c>
      <c r="P74" s="179">
        <f t="shared" si="36"/>
        <v>0</v>
      </c>
      <c r="Q74" s="395" t="str">
        <f t="shared" si="6"/>
        <v>ok</v>
      </c>
      <c r="R74" s="177"/>
      <c r="S74" s="169"/>
      <c r="T74" s="178"/>
      <c r="U74" s="177"/>
      <c r="V74" s="169"/>
      <c r="W74" s="178"/>
      <c r="X74" s="177"/>
      <c r="Y74" s="169"/>
      <c r="Z74" s="178"/>
      <c r="AA74" s="177"/>
      <c r="AB74" s="169"/>
      <c r="AC74" s="178"/>
      <c r="AD74" s="177"/>
      <c r="AE74" s="169"/>
      <c r="AF74" s="178"/>
      <c r="AG74" s="177"/>
      <c r="AH74" s="169"/>
      <c r="AI74" s="178"/>
      <c r="AJ74" s="177"/>
      <c r="AK74" s="169"/>
      <c r="AL74" s="178"/>
      <c r="AM74" s="177"/>
      <c r="AN74" s="169"/>
      <c r="AO74" s="178"/>
      <c r="AP74" s="177"/>
      <c r="AQ74" s="169"/>
      <c r="AR74" s="178"/>
      <c r="AS74" s="177"/>
      <c r="AT74" s="169"/>
      <c r="AU74" s="178"/>
      <c r="AV74" s="177"/>
      <c r="AW74" s="169"/>
      <c r="AX74" s="178"/>
      <c r="AY74" s="177"/>
      <c r="AZ74" s="169"/>
      <c r="BA74" s="178"/>
      <c r="BB74" s="13"/>
      <c r="BC74" s="26"/>
      <c r="BD74" s="27">
        <f t="shared" si="2"/>
        <v>0</v>
      </c>
      <c r="BE74" s="13"/>
      <c r="BF74" s="26"/>
      <c r="BG74" s="27">
        <f t="shared" si="22"/>
        <v>0</v>
      </c>
      <c r="BH74" s="13"/>
      <c r="BI74" s="26">
        <f t="shared" si="35"/>
        <v>0</v>
      </c>
      <c r="BJ74" s="27">
        <f t="shared" si="23"/>
        <v>0</v>
      </c>
      <c r="BL74" s="43"/>
    </row>
    <row r="75" spans="1:64" ht="14.45" outlineLevel="1">
      <c r="A75" s="13"/>
      <c r="B75" s="340" t="s">
        <v>137</v>
      </c>
      <c r="C75" s="267"/>
      <c r="D75" s="329"/>
      <c r="E75" s="327"/>
      <c r="F75" s="323"/>
      <c r="G75" s="23"/>
      <c r="H75" s="30"/>
      <c r="I75" s="55"/>
      <c r="J75" s="201"/>
      <c r="K75" s="31"/>
      <c r="L75" s="205">
        <f t="shared" si="34"/>
        <v>0</v>
      </c>
      <c r="M75" s="38"/>
      <c r="N75" s="179">
        <f t="shared" si="36"/>
        <v>0</v>
      </c>
      <c r="O75" s="179">
        <f t="shared" si="36"/>
        <v>0</v>
      </c>
      <c r="P75" s="179">
        <f t="shared" si="36"/>
        <v>0</v>
      </c>
      <c r="Q75" s="395" t="str">
        <f t="shared" si="6"/>
        <v>ok</v>
      </c>
      <c r="R75" s="179"/>
      <c r="S75" s="169"/>
      <c r="T75" s="178"/>
      <c r="U75" s="179"/>
      <c r="V75" s="169"/>
      <c r="W75" s="178"/>
      <c r="X75" s="179"/>
      <c r="Y75" s="169"/>
      <c r="Z75" s="178"/>
      <c r="AA75" s="179"/>
      <c r="AB75" s="169"/>
      <c r="AC75" s="178"/>
      <c r="AD75" s="179"/>
      <c r="AE75" s="169"/>
      <c r="AF75" s="178"/>
      <c r="AG75" s="179"/>
      <c r="AH75" s="169"/>
      <c r="AI75" s="178"/>
      <c r="AJ75" s="179"/>
      <c r="AK75" s="169"/>
      <c r="AL75" s="178"/>
      <c r="AM75" s="179"/>
      <c r="AN75" s="169"/>
      <c r="AO75" s="178"/>
      <c r="AP75" s="179"/>
      <c r="AQ75" s="169"/>
      <c r="AR75" s="178"/>
      <c r="AS75" s="179"/>
      <c r="AT75" s="169"/>
      <c r="AU75" s="178"/>
      <c r="AV75" s="179"/>
      <c r="AW75" s="169"/>
      <c r="AX75" s="178"/>
      <c r="AY75" s="179"/>
      <c r="AZ75" s="169"/>
      <c r="BA75" s="178"/>
      <c r="BB75" s="13"/>
      <c r="BC75" s="26"/>
      <c r="BD75" s="27">
        <f t="shared" si="2"/>
        <v>0</v>
      </c>
      <c r="BE75" s="13"/>
      <c r="BF75" s="26"/>
      <c r="BG75" s="27">
        <f t="shared" si="22"/>
        <v>0</v>
      </c>
      <c r="BH75" s="13"/>
      <c r="BI75" s="26">
        <f t="shared" si="35"/>
        <v>0</v>
      </c>
      <c r="BJ75" s="27">
        <f t="shared" si="23"/>
        <v>0</v>
      </c>
      <c r="BL75" s="41"/>
    </row>
    <row r="76" spans="1:64" ht="14.45" outlineLevel="1">
      <c r="A76" s="13"/>
      <c r="B76" s="340" t="s">
        <v>138</v>
      </c>
      <c r="C76" s="267"/>
      <c r="D76" s="329"/>
      <c r="E76" s="327"/>
      <c r="F76" s="323"/>
      <c r="G76" s="23"/>
      <c r="H76" s="30"/>
      <c r="I76" s="55"/>
      <c r="J76" s="201"/>
      <c r="K76" s="31"/>
      <c r="L76" s="205">
        <f t="shared" si="34"/>
        <v>0</v>
      </c>
      <c r="M76" s="153"/>
      <c r="N76" s="179">
        <f t="shared" si="36"/>
        <v>0</v>
      </c>
      <c r="O76" s="179">
        <f t="shared" si="36"/>
        <v>0</v>
      </c>
      <c r="P76" s="179">
        <f t="shared" si="36"/>
        <v>0</v>
      </c>
      <c r="Q76" s="395" t="str">
        <f t="shared" si="6"/>
        <v>ok</v>
      </c>
      <c r="R76" s="179"/>
      <c r="S76" s="169"/>
      <c r="T76" s="178"/>
      <c r="U76" s="179"/>
      <c r="V76" s="169"/>
      <c r="W76" s="178"/>
      <c r="X76" s="179"/>
      <c r="Y76" s="169"/>
      <c r="Z76" s="178"/>
      <c r="AA76" s="179"/>
      <c r="AB76" s="169"/>
      <c r="AC76" s="178"/>
      <c r="AD76" s="179"/>
      <c r="AE76" s="169"/>
      <c r="AF76" s="178"/>
      <c r="AG76" s="179"/>
      <c r="AH76" s="169"/>
      <c r="AI76" s="178"/>
      <c r="AJ76" s="179"/>
      <c r="AK76" s="169"/>
      <c r="AL76" s="178"/>
      <c r="AM76" s="179"/>
      <c r="AN76" s="169"/>
      <c r="AO76" s="178"/>
      <c r="AP76" s="179"/>
      <c r="AQ76" s="169"/>
      <c r="AR76" s="178"/>
      <c r="AS76" s="179"/>
      <c r="AT76" s="169"/>
      <c r="AU76" s="178"/>
      <c r="AV76" s="179"/>
      <c r="AW76" s="169"/>
      <c r="AX76" s="178"/>
      <c r="AY76" s="179"/>
      <c r="AZ76" s="169"/>
      <c r="BA76" s="178"/>
      <c r="BB76" s="13"/>
      <c r="BC76" s="26"/>
      <c r="BD76" s="27">
        <f t="shared" si="2"/>
        <v>0</v>
      </c>
      <c r="BE76" s="13"/>
      <c r="BF76" s="26"/>
      <c r="BG76" s="27">
        <f t="shared" si="22"/>
        <v>0</v>
      </c>
      <c r="BH76" s="13"/>
      <c r="BI76" s="26">
        <f t="shared" si="35"/>
        <v>0</v>
      </c>
      <c r="BJ76" s="27">
        <f t="shared" si="23"/>
        <v>0</v>
      </c>
      <c r="BL76" s="42"/>
    </row>
    <row r="77" spans="1:64" ht="14.45" outlineLevel="1">
      <c r="A77" s="13"/>
      <c r="B77" s="340" t="s">
        <v>139</v>
      </c>
      <c r="C77" s="267"/>
      <c r="D77" s="329"/>
      <c r="E77" s="327"/>
      <c r="F77" s="323"/>
      <c r="G77" s="23"/>
      <c r="H77" s="30"/>
      <c r="I77" s="55"/>
      <c r="J77" s="201"/>
      <c r="K77" s="31"/>
      <c r="L77" s="205">
        <f t="shared" si="34"/>
        <v>0</v>
      </c>
      <c r="M77" s="38"/>
      <c r="N77" s="179">
        <f t="shared" si="36"/>
        <v>0</v>
      </c>
      <c r="O77" s="179">
        <f t="shared" si="36"/>
        <v>0</v>
      </c>
      <c r="P77" s="179">
        <f t="shared" si="36"/>
        <v>0</v>
      </c>
      <c r="Q77" s="395" t="str">
        <f t="shared" si="6"/>
        <v>ok</v>
      </c>
      <c r="R77" s="179"/>
      <c r="S77" s="169"/>
      <c r="T77" s="178"/>
      <c r="U77" s="179"/>
      <c r="V77" s="169"/>
      <c r="W77" s="178"/>
      <c r="X77" s="179"/>
      <c r="Y77" s="169"/>
      <c r="Z77" s="178"/>
      <c r="AA77" s="179"/>
      <c r="AB77" s="169"/>
      <c r="AC77" s="178"/>
      <c r="AD77" s="179"/>
      <c r="AE77" s="169"/>
      <c r="AF77" s="178"/>
      <c r="AG77" s="179"/>
      <c r="AH77" s="169"/>
      <c r="AI77" s="178"/>
      <c r="AJ77" s="179"/>
      <c r="AK77" s="169"/>
      <c r="AL77" s="178"/>
      <c r="AM77" s="179"/>
      <c r="AN77" s="169"/>
      <c r="AO77" s="178"/>
      <c r="AP77" s="179"/>
      <c r="AQ77" s="169"/>
      <c r="AR77" s="178"/>
      <c r="AS77" s="179"/>
      <c r="AT77" s="169"/>
      <c r="AU77" s="178"/>
      <c r="AV77" s="179"/>
      <c r="AW77" s="169"/>
      <c r="AX77" s="178"/>
      <c r="AY77" s="179"/>
      <c r="AZ77" s="169"/>
      <c r="BA77" s="178"/>
      <c r="BB77" s="13"/>
      <c r="BC77" s="26"/>
      <c r="BD77" s="27">
        <f t="shared" si="2"/>
        <v>0</v>
      </c>
      <c r="BE77" s="13"/>
      <c r="BF77" s="26"/>
      <c r="BG77" s="27">
        <f t="shared" si="22"/>
        <v>0</v>
      </c>
      <c r="BH77" s="13"/>
      <c r="BI77" s="26">
        <f t="shared" si="35"/>
        <v>0</v>
      </c>
      <c r="BJ77" s="27">
        <f t="shared" si="23"/>
        <v>0</v>
      </c>
      <c r="BL77" s="41"/>
    </row>
    <row r="78" spans="1:64" ht="14.45" outlineLevel="1">
      <c r="A78" s="13"/>
      <c r="B78" s="340" t="s">
        <v>140</v>
      </c>
      <c r="C78" s="267"/>
      <c r="D78" s="329"/>
      <c r="E78" s="327"/>
      <c r="F78" s="323"/>
      <c r="G78" s="23"/>
      <c r="H78" s="30"/>
      <c r="I78" s="55"/>
      <c r="J78" s="201"/>
      <c r="K78" s="31"/>
      <c r="L78" s="205">
        <f t="shared" si="34"/>
        <v>0</v>
      </c>
      <c r="M78" s="13"/>
      <c r="N78" s="179">
        <f t="shared" si="36"/>
        <v>0</v>
      </c>
      <c r="O78" s="179">
        <f t="shared" si="36"/>
        <v>0</v>
      </c>
      <c r="P78" s="179">
        <f t="shared" si="36"/>
        <v>0</v>
      </c>
      <c r="Q78" s="395" t="str">
        <f t="shared" si="6"/>
        <v>ok</v>
      </c>
      <c r="R78" s="179"/>
      <c r="S78" s="169"/>
      <c r="T78" s="178"/>
      <c r="U78" s="179"/>
      <c r="V78" s="169"/>
      <c r="W78" s="178"/>
      <c r="X78" s="179"/>
      <c r="Y78" s="169"/>
      <c r="Z78" s="178"/>
      <c r="AA78" s="179"/>
      <c r="AB78" s="169"/>
      <c r="AC78" s="178"/>
      <c r="AD78" s="179"/>
      <c r="AE78" s="169"/>
      <c r="AF78" s="178"/>
      <c r="AG78" s="179"/>
      <c r="AH78" s="169"/>
      <c r="AI78" s="178"/>
      <c r="AJ78" s="179"/>
      <c r="AK78" s="169"/>
      <c r="AL78" s="178"/>
      <c r="AM78" s="179"/>
      <c r="AN78" s="169"/>
      <c r="AO78" s="178"/>
      <c r="AP78" s="179"/>
      <c r="AQ78" s="169"/>
      <c r="AR78" s="178"/>
      <c r="AS78" s="179"/>
      <c r="AT78" s="169"/>
      <c r="AU78" s="178"/>
      <c r="AV78" s="179"/>
      <c r="AW78" s="169"/>
      <c r="AX78" s="178"/>
      <c r="AY78" s="179"/>
      <c r="AZ78" s="169"/>
      <c r="BA78" s="178"/>
      <c r="BB78" s="13"/>
      <c r="BC78" s="26"/>
      <c r="BD78" s="27">
        <f t="shared" ref="BD78:BD125" si="37">IFERROR(BC78/L78,0)</f>
        <v>0</v>
      </c>
      <c r="BE78" s="13"/>
      <c r="BF78" s="26"/>
      <c r="BG78" s="27">
        <f t="shared" si="22"/>
        <v>0</v>
      </c>
      <c r="BH78" s="13"/>
      <c r="BI78" s="26">
        <f t="shared" si="35"/>
        <v>0</v>
      </c>
      <c r="BJ78" s="27">
        <f t="shared" si="23"/>
        <v>0</v>
      </c>
      <c r="BL78" s="42"/>
    </row>
    <row r="79" spans="1:64" ht="14.45" outlineLevel="1">
      <c r="A79" s="13"/>
      <c r="B79" s="340" t="s">
        <v>141</v>
      </c>
      <c r="C79" s="267"/>
      <c r="D79" s="329"/>
      <c r="E79" s="327"/>
      <c r="F79" s="323"/>
      <c r="G79" s="23"/>
      <c r="H79" s="30"/>
      <c r="I79" s="55"/>
      <c r="J79" s="201"/>
      <c r="K79" s="31"/>
      <c r="L79" s="205">
        <f t="shared" si="34"/>
        <v>0</v>
      </c>
      <c r="M79" s="13"/>
      <c r="N79" s="179">
        <f t="shared" si="36"/>
        <v>0</v>
      </c>
      <c r="O79" s="179">
        <f t="shared" si="36"/>
        <v>0</v>
      </c>
      <c r="P79" s="179">
        <f t="shared" si="36"/>
        <v>0</v>
      </c>
      <c r="Q79" s="395" t="str">
        <f t="shared" ref="Q79:Q125" si="38">IF((N79+O79+P79)=L79,"ok","Corriger la division")</f>
        <v>ok</v>
      </c>
      <c r="R79" s="179"/>
      <c r="S79" s="169"/>
      <c r="T79" s="178"/>
      <c r="U79" s="179"/>
      <c r="V79" s="169"/>
      <c r="W79" s="178"/>
      <c r="X79" s="179"/>
      <c r="Y79" s="169"/>
      <c r="Z79" s="178"/>
      <c r="AA79" s="179"/>
      <c r="AB79" s="169"/>
      <c r="AC79" s="178"/>
      <c r="AD79" s="179"/>
      <c r="AE79" s="169"/>
      <c r="AF79" s="178"/>
      <c r="AG79" s="179"/>
      <c r="AH79" s="169"/>
      <c r="AI79" s="178"/>
      <c r="AJ79" s="179"/>
      <c r="AK79" s="169"/>
      <c r="AL79" s="178"/>
      <c r="AM79" s="179"/>
      <c r="AN79" s="169"/>
      <c r="AO79" s="178"/>
      <c r="AP79" s="179"/>
      <c r="AQ79" s="169"/>
      <c r="AR79" s="178"/>
      <c r="AS79" s="179"/>
      <c r="AT79" s="169"/>
      <c r="AU79" s="178"/>
      <c r="AV79" s="179"/>
      <c r="AW79" s="169"/>
      <c r="AX79" s="178"/>
      <c r="AY79" s="179"/>
      <c r="AZ79" s="169"/>
      <c r="BA79" s="178"/>
      <c r="BB79" s="13"/>
      <c r="BC79" s="26"/>
      <c r="BD79" s="27">
        <f t="shared" si="37"/>
        <v>0</v>
      </c>
      <c r="BE79" s="13"/>
      <c r="BF79" s="26"/>
      <c r="BG79" s="27">
        <f t="shared" si="22"/>
        <v>0</v>
      </c>
      <c r="BH79" s="13"/>
      <c r="BI79" s="26">
        <f t="shared" si="35"/>
        <v>0</v>
      </c>
      <c r="BJ79" s="27">
        <f t="shared" si="23"/>
        <v>0</v>
      </c>
      <c r="BL79" s="42"/>
    </row>
    <row r="80" spans="1:64" ht="14.45" outlineLevel="1">
      <c r="A80" s="13"/>
      <c r="B80" s="340" t="s">
        <v>142</v>
      </c>
      <c r="C80" s="267"/>
      <c r="D80" s="329"/>
      <c r="E80" s="327"/>
      <c r="F80" s="323"/>
      <c r="G80" s="23"/>
      <c r="H80" s="30"/>
      <c r="I80" s="55"/>
      <c r="J80" s="201"/>
      <c r="K80" s="31"/>
      <c r="L80" s="205">
        <f t="shared" si="34"/>
        <v>0</v>
      </c>
      <c r="M80" s="13"/>
      <c r="N80" s="179">
        <f t="shared" si="36"/>
        <v>0</v>
      </c>
      <c r="O80" s="179">
        <f t="shared" si="36"/>
        <v>0</v>
      </c>
      <c r="P80" s="179">
        <f t="shared" si="36"/>
        <v>0</v>
      </c>
      <c r="Q80" s="395" t="str">
        <f t="shared" si="38"/>
        <v>ok</v>
      </c>
      <c r="R80" s="179"/>
      <c r="S80" s="169"/>
      <c r="T80" s="178"/>
      <c r="U80" s="179"/>
      <c r="V80" s="169"/>
      <c r="W80" s="178"/>
      <c r="X80" s="179"/>
      <c r="Y80" s="169"/>
      <c r="Z80" s="178"/>
      <c r="AA80" s="179"/>
      <c r="AB80" s="169"/>
      <c r="AC80" s="178"/>
      <c r="AD80" s="179"/>
      <c r="AE80" s="169"/>
      <c r="AF80" s="178"/>
      <c r="AG80" s="179"/>
      <c r="AH80" s="169"/>
      <c r="AI80" s="178"/>
      <c r="AJ80" s="179"/>
      <c r="AK80" s="169"/>
      <c r="AL80" s="178"/>
      <c r="AM80" s="179"/>
      <c r="AN80" s="169"/>
      <c r="AO80" s="178"/>
      <c r="AP80" s="179"/>
      <c r="AQ80" s="169"/>
      <c r="AR80" s="178"/>
      <c r="AS80" s="179"/>
      <c r="AT80" s="169"/>
      <c r="AU80" s="178"/>
      <c r="AV80" s="179"/>
      <c r="AW80" s="169"/>
      <c r="AX80" s="178"/>
      <c r="AY80" s="179"/>
      <c r="AZ80" s="169"/>
      <c r="BA80" s="178"/>
      <c r="BB80" s="13"/>
      <c r="BC80" s="26"/>
      <c r="BD80" s="27">
        <f t="shared" si="37"/>
        <v>0</v>
      </c>
      <c r="BE80" s="13"/>
      <c r="BF80" s="26"/>
      <c r="BG80" s="27">
        <f t="shared" si="22"/>
        <v>0</v>
      </c>
      <c r="BH80" s="13"/>
      <c r="BI80" s="26">
        <f t="shared" si="35"/>
        <v>0</v>
      </c>
      <c r="BJ80" s="27">
        <f t="shared" si="23"/>
        <v>0</v>
      </c>
      <c r="BL80" s="41"/>
    </row>
    <row r="81" spans="1:64" outlineLevel="1" thickBot="1">
      <c r="A81" s="13"/>
      <c r="B81" s="340" t="s">
        <v>143</v>
      </c>
      <c r="C81" s="328"/>
      <c r="D81" s="329"/>
      <c r="E81" s="333"/>
      <c r="F81" s="324"/>
      <c r="G81" s="303"/>
      <c r="H81" s="307"/>
      <c r="I81" s="308"/>
      <c r="J81" s="309"/>
      <c r="K81" s="310"/>
      <c r="L81" s="205">
        <f t="shared" si="34"/>
        <v>0</v>
      </c>
      <c r="M81" s="13"/>
      <c r="N81" s="179">
        <f t="shared" si="36"/>
        <v>0</v>
      </c>
      <c r="O81" s="179">
        <f t="shared" si="36"/>
        <v>0</v>
      </c>
      <c r="P81" s="179">
        <f t="shared" si="36"/>
        <v>0</v>
      </c>
      <c r="Q81" s="395" t="str">
        <f t="shared" si="38"/>
        <v>ok</v>
      </c>
      <c r="R81" s="179"/>
      <c r="S81" s="169"/>
      <c r="T81" s="178"/>
      <c r="U81" s="179"/>
      <c r="V81" s="169"/>
      <c r="W81" s="178"/>
      <c r="X81" s="179"/>
      <c r="Y81" s="169"/>
      <c r="Z81" s="178"/>
      <c r="AA81" s="179"/>
      <c r="AB81" s="169"/>
      <c r="AC81" s="178"/>
      <c r="AD81" s="179"/>
      <c r="AE81" s="169"/>
      <c r="AF81" s="178"/>
      <c r="AG81" s="179"/>
      <c r="AH81" s="169"/>
      <c r="AI81" s="178"/>
      <c r="AJ81" s="179"/>
      <c r="AK81" s="169"/>
      <c r="AL81" s="178"/>
      <c r="AM81" s="179"/>
      <c r="AN81" s="169"/>
      <c r="AO81" s="178"/>
      <c r="AP81" s="179"/>
      <c r="AQ81" s="169"/>
      <c r="AR81" s="178"/>
      <c r="AS81" s="179"/>
      <c r="AT81" s="169"/>
      <c r="AU81" s="178"/>
      <c r="AV81" s="179"/>
      <c r="AW81" s="169"/>
      <c r="AX81" s="178"/>
      <c r="AY81" s="179"/>
      <c r="AZ81" s="169"/>
      <c r="BA81" s="178"/>
      <c r="BB81" s="13"/>
      <c r="BC81" s="26"/>
      <c r="BD81" s="27">
        <f t="shared" si="37"/>
        <v>0</v>
      </c>
      <c r="BE81" s="13"/>
      <c r="BF81" s="26"/>
      <c r="BG81" s="27">
        <f t="shared" si="22"/>
        <v>0</v>
      </c>
      <c r="BH81" s="13"/>
      <c r="BI81" s="26">
        <f t="shared" si="35"/>
        <v>0</v>
      </c>
      <c r="BJ81" s="27">
        <f t="shared" si="23"/>
        <v>0</v>
      </c>
      <c r="BL81" s="42"/>
    </row>
    <row r="82" spans="1:64" ht="15" customHeight="1" thickBot="1">
      <c r="A82" s="13"/>
      <c r="B82" s="388" t="s">
        <v>144</v>
      </c>
      <c r="C82" s="387"/>
      <c r="D82" s="387"/>
      <c r="E82" s="387"/>
      <c r="F82" s="387"/>
      <c r="G82" s="387"/>
      <c r="H82" s="387"/>
      <c r="I82" s="387"/>
      <c r="J82" s="387"/>
      <c r="K82" s="387"/>
      <c r="L82" s="348">
        <f>SUM(L83:L92)</f>
        <v>5850000</v>
      </c>
      <c r="M82" s="20"/>
      <c r="N82" s="348">
        <f t="shared" ref="N82:P82" si="39">SUM(N83:N92)</f>
        <v>1950000</v>
      </c>
      <c r="O82" s="348">
        <f t="shared" si="39"/>
        <v>1950000</v>
      </c>
      <c r="P82" s="348">
        <f t="shared" si="39"/>
        <v>1950000</v>
      </c>
      <c r="Q82" s="395" t="str">
        <f t="shared" si="38"/>
        <v>ok</v>
      </c>
      <c r="R82" s="175">
        <f t="shared" ref="R82:BA82" si="40">SUM(R83:R92)</f>
        <v>0</v>
      </c>
      <c r="S82" s="166">
        <f t="shared" si="40"/>
        <v>0</v>
      </c>
      <c r="T82" s="176">
        <f t="shared" si="40"/>
        <v>0</v>
      </c>
      <c r="U82" s="175">
        <f t="shared" si="40"/>
        <v>0</v>
      </c>
      <c r="V82" s="166">
        <f t="shared" si="40"/>
        <v>0</v>
      </c>
      <c r="W82" s="176">
        <f t="shared" si="40"/>
        <v>0</v>
      </c>
      <c r="X82" s="175">
        <f t="shared" si="40"/>
        <v>0</v>
      </c>
      <c r="Y82" s="166">
        <f t="shared" si="40"/>
        <v>0</v>
      </c>
      <c r="Z82" s="176">
        <f t="shared" si="40"/>
        <v>0</v>
      </c>
      <c r="AA82" s="175">
        <f t="shared" si="40"/>
        <v>0</v>
      </c>
      <c r="AB82" s="166">
        <f t="shared" si="40"/>
        <v>0</v>
      </c>
      <c r="AC82" s="176">
        <f t="shared" si="40"/>
        <v>0</v>
      </c>
      <c r="AD82" s="175">
        <f t="shared" si="40"/>
        <v>0</v>
      </c>
      <c r="AE82" s="166">
        <f t="shared" si="40"/>
        <v>0</v>
      </c>
      <c r="AF82" s="176">
        <f t="shared" si="40"/>
        <v>0</v>
      </c>
      <c r="AG82" s="175">
        <f t="shared" si="40"/>
        <v>0</v>
      </c>
      <c r="AH82" s="166">
        <f t="shared" si="40"/>
        <v>0</v>
      </c>
      <c r="AI82" s="176">
        <f t="shared" si="40"/>
        <v>0</v>
      </c>
      <c r="AJ82" s="175">
        <f t="shared" si="40"/>
        <v>0</v>
      </c>
      <c r="AK82" s="166">
        <f t="shared" si="40"/>
        <v>0</v>
      </c>
      <c r="AL82" s="176">
        <f t="shared" si="40"/>
        <v>0</v>
      </c>
      <c r="AM82" s="175">
        <f t="shared" si="40"/>
        <v>0</v>
      </c>
      <c r="AN82" s="166">
        <f t="shared" si="40"/>
        <v>0</v>
      </c>
      <c r="AO82" s="176">
        <f t="shared" si="40"/>
        <v>0</v>
      </c>
      <c r="AP82" s="175">
        <f t="shared" si="40"/>
        <v>0</v>
      </c>
      <c r="AQ82" s="166">
        <f t="shared" si="40"/>
        <v>0</v>
      </c>
      <c r="AR82" s="176">
        <f t="shared" si="40"/>
        <v>0</v>
      </c>
      <c r="AS82" s="175">
        <f t="shared" si="40"/>
        <v>0</v>
      </c>
      <c r="AT82" s="166">
        <f t="shared" si="40"/>
        <v>0</v>
      </c>
      <c r="AU82" s="176">
        <f t="shared" si="40"/>
        <v>0</v>
      </c>
      <c r="AV82" s="175">
        <f t="shared" si="40"/>
        <v>0</v>
      </c>
      <c r="AW82" s="166">
        <f t="shared" si="40"/>
        <v>0</v>
      </c>
      <c r="AX82" s="176">
        <f t="shared" si="40"/>
        <v>0</v>
      </c>
      <c r="AY82" s="175">
        <f t="shared" si="40"/>
        <v>0</v>
      </c>
      <c r="AZ82" s="166">
        <f t="shared" si="40"/>
        <v>0</v>
      </c>
      <c r="BA82" s="176">
        <f t="shared" si="40"/>
        <v>0</v>
      </c>
      <c r="BB82" s="13"/>
      <c r="BC82" s="21">
        <f>SUM(BC83:BC92)</f>
        <v>0</v>
      </c>
      <c r="BD82" s="22">
        <f t="shared" si="37"/>
        <v>0</v>
      </c>
      <c r="BE82" s="13"/>
      <c r="BF82" s="21">
        <f>SUM(BF83:BF92)</f>
        <v>0</v>
      </c>
      <c r="BG82" s="22">
        <f>IFERROR(BF82/L82,0)</f>
        <v>0</v>
      </c>
      <c r="BH82" s="13"/>
      <c r="BI82" s="21">
        <f>SUM(BI83:BI92)</f>
        <v>0</v>
      </c>
      <c r="BJ82" s="22">
        <f>IFERROR(BI82/L82,0)</f>
        <v>0</v>
      </c>
      <c r="BL82" s="40"/>
    </row>
    <row r="83" spans="1:64" ht="14.45">
      <c r="A83" s="13"/>
      <c r="B83" s="340" t="s">
        <v>145</v>
      </c>
      <c r="C83" s="329" t="s">
        <v>290</v>
      </c>
      <c r="D83" s="329" t="s">
        <v>299</v>
      </c>
      <c r="E83" s="329" t="s">
        <v>327</v>
      </c>
      <c r="F83" s="325">
        <v>3</v>
      </c>
      <c r="G83" s="302" t="s">
        <v>316</v>
      </c>
      <c r="H83" s="30">
        <v>3</v>
      </c>
      <c r="I83" s="302" t="s">
        <v>328</v>
      </c>
      <c r="J83" s="201">
        <v>1</v>
      </c>
      <c r="K83" s="204">
        <v>650000</v>
      </c>
      <c r="L83" s="205">
        <f t="shared" ref="L83:L92" si="41">F83*H83*J83*K83</f>
        <v>5850000</v>
      </c>
      <c r="M83" s="38"/>
      <c r="N83" s="179">
        <f>$L83/3</f>
        <v>1950000</v>
      </c>
      <c r="O83" s="179">
        <f>$L83/3</f>
        <v>1950000</v>
      </c>
      <c r="P83" s="179">
        <f>$L83/3</f>
        <v>1950000</v>
      </c>
      <c r="Q83" s="395" t="str">
        <f t="shared" si="38"/>
        <v>ok</v>
      </c>
      <c r="R83" s="177"/>
      <c r="S83" s="169"/>
      <c r="T83" s="178"/>
      <c r="U83" s="177"/>
      <c r="V83" s="169"/>
      <c r="W83" s="178"/>
      <c r="X83" s="177"/>
      <c r="Y83" s="169"/>
      <c r="Z83" s="178"/>
      <c r="AA83" s="177"/>
      <c r="AB83" s="169"/>
      <c r="AC83" s="178"/>
      <c r="AD83" s="177"/>
      <c r="AE83" s="169"/>
      <c r="AF83" s="178"/>
      <c r="AG83" s="177"/>
      <c r="AH83" s="169"/>
      <c r="AI83" s="178"/>
      <c r="AJ83" s="177"/>
      <c r="AK83" s="169"/>
      <c r="AL83" s="178"/>
      <c r="AM83" s="177"/>
      <c r="AN83" s="169"/>
      <c r="AO83" s="178"/>
      <c r="AP83" s="177"/>
      <c r="AQ83" s="169"/>
      <c r="AR83" s="178"/>
      <c r="AS83" s="177"/>
      <c r="AT83" s="169"/>
      <c r="AU83" s="178"/>
      <c r="AV83" s="177"/>
      <c r="AW83" s="169"/>
      <c r="AX83" s="178"/>
      <c r="AY83" s="177"/>
      <c r="AZ83" s="169"/>
      <c r="BA83" s="178"/>
      <c r="BB83" s="13"/>
      <c r="BC83" s="26"/>
      <c r="BD83" s="27">
        <f t="shared" si="37"/>
        <v>0</v>
      </c>
      <c r="BE83" s="13"/>
      <c r="BF83" s="26"/>
      <c r="BG83" s="27">
        <f t="shared" ref="BG83:BG92" si="42">IFERROR(BF83/L83,0)</f>
        <v>0</v>
      </c>
      <c r="BH83" s="13"/>
      <c r="BI83" s="26">
        <f t="shared" ref="BI83:BI92" si="43">BC83+BF83</f>
        <v>0</v>
      </c>
      <c r="BJ83" s="27">
        <f t="shared" ref="BJ83:BJ92" si="44">IFERROR(BI83/L83,0)</f>
        <v>0</v>
      </c>
      <c r="BL83" s="43"/>
    </row>
    <row r="84" spans="1:64" ht="14.45">
      <c r="A84" s="13"/>
      <c r="B84" s="340" t="s">
        <v>146</v>
      </c>
      <c r="C84" s="328"/>
      <c r="D84" s="329"/>
      <c r="E84" s="328"/>
      <c r="F84" s="326"/>
      <c r="G84" s="303"/>
      <c r="H84" s="307"/>
      <c r="I84" s="303"/>
      <c r="J84" s="309"/>
      <c r="K84" s="305"/>
      <c r="L84" s="205">
        <f t="shared" si="41"/>
        <v>0</v>
      </c>
      <c r="M84" s="13"/>
      <c r="N84" s="179">
        <f t="shared" ref="N84:P92" si="45">$L84/3</f>
        <v>0</v>
      </c>
      <c r="O84" s="179">
        <f t="shared" si="45"/>
        <v>0</v>
      </c>
      <c r="P84" s="179">
        <f t="shared" si="45"/>
        <v>0</v>
      </c>
      <c r="Q84" s="395" t="str">
        <f t="shared" si="38"/>
        <v>ok</v>
      </c>
      <c r="R84" s="177"/>
      <c r="S84" s="169"/>
      <c r="T84" s="178"/>
      <c r="U84" s="177"/>
      <c r="V84" s="169"/>
      <c r="W84" s="178"/>
      <c r="X84" s="177"/>
      <c r="Y84" s="169"/>
      <c r="Z84" s="178"/>
      <c r="AA84" s="177"/>
      <c r="AB84" s="169"/>
      <c r="AC84" s="178"/>
      <c r="AD84" s="177"/>
      <c r="AE84" s="169"/>
      <c r="AF84" s="178"/>
      <c r="AG84" s="177"/>
      <c r="AH84" s="169"/>
      <c r="AI84" s="178"/>
      <c r="AJ84" s="177"/>
      <c r="AK84" s="169"/>
      <c r="AL84" s="178"/>
      <c r="AM84" s="177"/>
      <c r="AN84" s="169"/>
      <c r="AO84" s="178"/>
      <c r="AP84" s="177"/>
      <c r="AQ84" s="169"/>
      <c r="AR84" s="178"/>
      <c r="AS84" s="177"/>
      <c r="AT84" s="169"/>
      <c r="AU84" s="178"/>
      <c r="AV84" s="177"/>
      <c r="AW84" s="169"/>
      <c r="AX84" s="178"/>
      <c r="AY84" s="177"/>
      <c r="AZ84" s="169"/>
      <c r="BA84" s="178"/>
      <c r="BB84" s="13"/>
      <c r="BC84" s="26"/>
      <c r="BD84" s="27">
        <f t="shared" si="37"/>
        <v>0</v>
      </c>
      <c r="BE84" s="13"/>
      <c r="BF84" s="26"/>
      <c r="BG84" s="27">
        <f t="shared" si="42"/>
        <v>0</v>
      </c>
      <c r="BH84" s="13"/>
      <c r="BI84" s="26">
        <f t="shared" si="43"/>
        <v>0</v>
      </c>
      <c r="BJ84" s="27">
        <f t="shared" si="44"/>
        <v>0</v>
      </c>
      <c r="BL84" s="57"/>
    </row>
    <row r="85" spans="1:64" ht="14.45" outlineLevel="1">
      <c r="A85" s="13"/>
      <c r="B85" s="340" t="s">
        <v>147</v>
      </c>
      <c r="C85" s="334"/>
      <c r="D85" s="329"/>
      <c r="E85" s="334"/>
      <c r="F85" s="335"/>
      <c r="G85" s="336"/>
      <c r="H85" s="337"/>
      <c r="I85" s="336"/>
      <c r="J85" s="338"/>
      <c r="K85" s="339"/>
      <c r="L85" s="205">
        <f t="shared" si="41"/>
        <v>0</v>
      </c>
      <c r="M85" s="13"/>
      <c r="N85" s="179">
        <f t="shared" si="45"/>
        <v>0</v>
      </c>
      <c r="O85" s="179">
        <f t="shared" si="45"/>
        <v>0</v>
      </c>
      <c r="P85" s="179">
        <f t="shared" si="45"/>
        <v>0</v>
      </c>
      <c r="Q85" s="395" t="str">
        <f t="shared" si="38"/>
        <v>ok</v>
      </c>
      <c r="R85" s="177"/>
      <c r="S85" s="169"/>
      <c r="T85" s="178"/>
      <c r="U85" s="177"/>
      <c r="V85" s="169"/>
      <c r="W85" s="178"/>
      <c r="X85" s="177"/>
      <c r="Y85" s="169"/>
      <c r="Z85" s="178"/>
      <c r="AA85" s="177"/>
      <c r="AB85" s="169"/>
      <c r="AC85" s="178"/>
      <c r="AD85" s="177"/>
      <c r="AE85" s="169"/>
      <c r="AF85" s="178"/>
      <c r="AG85" s="177"/>
      <c r="AH85" s="169"/>
      <c r="AI85" s="178"/>
      <c r="AJ85" s="177"/>
      <c r="AK85" s="169"/>
      <c r="AL85" s="178"/>
      <c r="AM85" s="177"/>
      <c r="AN85" s="169"/>
      <c r="AO85" s="178"/>
      <c r="AP85" s="177"/>
      <c r="AQ85" s="169"/>
      <c r="AR85" s="178"/>
      <c r="AS85" s="177"/>
      <c r="AT85" s="169"/>
      <c r="AU85" s="178"/>
      <c r="AV85" s="177"/>
      <c r="AW85" s="169"/>
      <c r="AX85" s="178"/>
      <c r="AY85" s="177"/>
      <c r="AZ85" s="169"/>
      <c r="BA85" s="178"/>
      <c r="BB85" s="13"/>
      <c r="BC85" s="26"/>
      <c r="BD85" s="27">
        <f t="shared" si="37"/>
        <v>0</v>
      </c>
      <c r="BE85" s="13"/>
      <c r="BF85" s="26"/>
      <c r="BG85" s="27">
        <f t="shared" si="42"/>
        <v>0</v>
      </c>
      <c r="BH85" s="13"/>
      <c r="BI85" s="26">
        <f t="shared" si="43"/>
        <v>0</v>
      </c>
      <c r="BJ85" s="27">
        <f t="shared" si="44"/>
        <v>0</v>
      </c>
      <c r="BL85" s="57"/>
    </row>
    <row r="86" spans="1:64" ht="14.45" outlineLevel="1">
      <c r="A86" s="13"/>
      <c r="B86" s="340" t="s">
        <v>148</v>
      </c>
      <c r="C86" s="267"/>
      <c r="D86" s="329"/>
      <c r="E86" s="267"/>
      <c r="F86" s="319"/>
      <c r="G86" s="23"/>
      <c r="H86" s="30"/>
      <c r="I86" s="23"/>
      <c r="J86" s="201"/>
      <c r="K86" s="24"/>
      <c r="L86" s="205">
        <f t="shared" si="41"/>
        <v>0</v>
      </c>
      <c r="M86" s="13"/>
      <c r="N86" s="179">
        <f t="shared" si="45"/>
        <v>0</v>
      </c>
      <c r="O86" s="179">
        <f t="shared" si="45"/>
        <v>0</v>
      </c>
      <c r="P86" s="179">
        <f t="shared" si="45"/>
        <v>0</v>
      </c>
      <c r="Q86" s="395" t="str">
        <f t="shared" si="38"/>
        <v>ok</v>
      </c>
      <c r="R86" s="177"/>
      <c r="S86" s="169"/>
      <c r="T86" s="178"/>
      <c r="U86" s="177"/>
      <c r="V86" s="169"/>
      <c r="W86" s="178"/>
      <c r="X86" s="177"/>
      <c r="Y86" s="169"/>
      <c r="Z86" s="178"/>
      <c r="AA86" s="177"/>
      <c r="AB86" s="169"/>
      <c r="AC86" s="178"/>
      <c r="AD86" s="177"/>
      <c r="AE86" s="169"/>
      <c r="AF86" s="178"/>
      <c r="AG86" s="177"/>
      <c r="AH86" s="169"/>
      <c r="AI86" s="178"/>
      <c r="AJ86" s="177"/>
      <c r="AK86" s="169"/>
      <c r="AL86" s="178"/>
      <c r="AM86" s="177"/>
      <c r="AN86" s="169"/>
      <c r="AO86" s="178"/>
      <c r="AP86" s="177"/>
      <c r="AQ86" s="169"/>
      <c r="AR86" s="178"/>
      <c r="AS86" s="177"/>
      <c r="AT86" s="169"/>
      <c r="AU86" s="178"/>
      <c r="AV86" s="177"/>
      <c r="AW86" s="169"/>
      <c r="AX86" s="178"/>
      <c r="AY86" s="177"/>
      <c r="AZ86" s="169"/>
      <c r="BA86" s="178"/>
      <c r="BB86" s="13"/>
      <c r="BC86" s="26"/>
      <c r="BD86" s="27">
        <f t="shared" si="37"/>
        <v>0</v>
      </c>
      <c r="BE86" s="13"/>
      <c r="BF86" s="26"/>
      <c r="BG86" s="27">
        <f t="shared" si="42"/>
        <v>0</v>
      </c>
      <c r="BH86" s="13"/>
      <c r="BI86" s="26">
        <f t="shared" si="43"/>
        <v>0</v>
      </c>
      <c r="BJ86" s="27">
        <f t="shared" si="44"/>
        <v>0</v>
      </c>
      <c r="BL86" s="43"/>
    </row>
    <row r="87" spans="1:64" ht="14.45" outlineLevel="1">
      <c r="A87" s="13"/>
      <c r="B87" s="340" t="s">
        <v>149</v>
      </c>
      <c r="C87" s="267"/>
      <c r="D87" s="329"/>
      <c r="E87" s="267"/>
      <c r="F87" s="319"/>
      <c r="G87" s="23"/>
      <c r="H87" s="30"/>
      <c r="I87" s="23"/>
      <c r="J87" s="201"/>
      <c r="K87" s="24"/>
      <c r="L87" s="205">
        <f t="shared" si="41"/>
        <v>0</v>
      </c>
      <c r="M87" s="13"/>
      <c r="N87" s="179">
        <f t="shared" si="45"/>
        <v>0</v>
      </c>
      <c r="O87" s="179">
        <f t="shared" si="45"/>
        <v>0</v>
      </c>
      <c r="P87" s="179">
        <f t="shared" si="45"/>
        <v>0</v>
      </c>
      <c r="Q87" s="395" t="str">
        <f t="shared" si="38"/>
        <v>ok</v>
      </c>
      <c r="R87" s="177"/>
      <c r="S87" s="169"/>
      <c r="T87" s="178"/>
      <c r="U87" s="177"/>
      <c r="V87" s="169"/>
      <c r="W87" s="178"/>
      <c r="X87" s="177"/>
      <c r="Y87" s="169"/>
      <c r="Z87" s="178"/>
      <c r="AA87" s="177"/>
      <c r="AB87" s="169"/>
      <c r="AC87" s="178"/>
      <c r="AD87" s="177"/>
      <c r="AE87" s="169"/>
      <c r="AF87" s="178"/>
      <c r="AG87" s="177"/>
      <c r="AH87" s="169"/>
      <c r="AI87" s="178"/>
      <c r="AJ87" s="177"/>
      <c r="AK87" s="169"/>
      <c r="AL87" s="178"/>
      <c r="AM87" s="177"/>
      <c r="AN87" s="169"/>
      <c r="AO87" s="178"/>
      <c r="AP87" s="177"/>
      <c r="AQ87" s="169"/>
      <c r="AR87" s="178"/>
      <c r="AS87" s="177"/>
      <c r="AT87" s="169"/>
      <c r="AU87" s="178"/>
      <c r="AV87" s="177"/>
      <c r="AW87" s="169"/>
      <c r="AX87" s="178"/>
      <c r="AY87" s="177"/>
      <c r="AZ87" s="169"/>
      <c r="BA87" s="178"/>
      <c r="BB87" s="13"/>
      <c r="BC87" s="26"/>
      <c r="BD87" s="27">
        <f t="shared" si="37"/>
        <v>0</v>
      </c>
      <c r="BE87" s="13"/>
      <c r="BF87" s="26"/>
      <c r="BG87" s="27">
        <f t="shared" si="42"/>
        <v>0</v>
      </c>
      <c r="BH87" s="13"/>
      <c r="BI87" s="26">
        <f t="shared" si="43"/>
        <v>0</v>
      </c>
      <c r="BJ87" s="27">
        <f t="shared" si="44"/>
        <v>0</v>
      </c>
      <c r="BL87" s="43"/>
    </row>
    <row r="88" spans="1:64" ht="14.45" outlineLevel="1">
      <c r="A88" s="13"/>
      <c r="B88" s="340" t="s">
        <v>150</v>
      </c>
      <c r="C88" s="267"/>
      <c r="D88" s="329"/>
      <c r="E88" s="267"/>
      <c r="F88" s="319"/>
      <c r="G88" s="23"/>
      <c r="H88" s="30"/>
      <c r="I88" s="23"/>
      <c r="J88" s="201"/>
      <c r="K88" s="24"/>
      <c r="L88" s="205">
        <f t="shared" si="41"/>
        <v>0</v>
      </c>
      <c r="M88" s="13"/>
      <c r="N88" s="179">
        <f t="shared" si="45"/>
        <v>0</v>
      </c>
      <c r="O88" s="179">
        <f t="shared" si="45"/>
        <v>0</v>
      </c>
      <c r="P88" s="179">
        <f t="shared" si="45"/>
        <v>0</v>
      </c>
      <c r="Q88" s="395" t="str">
        <f t="shared" si="38"/>
        <v>ok</v>
      </c>
      <c r="R88" s="177"/>
      <c r="S88" s="169"/>
      <c r="T88" s="178"/>
      <c r="U88" s="177"/>
      <c r="V88" s="169"/>
      <c r="W88" s="178"/>
      <c r="X88" s="177"/>
      <c r="Y88" s="169"/>
      <c r="Z88" s="178"/>
      <c r="AA88" s="177"/>
      <c r="AB88" s="169"/>
      <c r="AC88" s="178"/>
      <c r="AD88" s="177"/>
      <c r="AE88" s="169"/>
      <c r="AF88" s="178"/>
      <c r="AG88" s="177"/>
      <c r="AH88" s="169"/>
      <c r="AI88" s="178"/>
      <c r="AJ88" s="177"/>
      <c r="AK88" s="169"/>
      <c r="AL88" s="178"/>
      <c r="AM88" s="177"/>
      <c r="AN88" s="169"/>
      <c r="AO88" s="178"/>
      <c r="AP88" s="177"/>
      <c r="AQ88" s="169"/>
      <c r="AR88" s="178"/>
      <c r="AS88" s="177"/>
      <c r="AT88" s="169"/>
      <c r="AU88" s="178"/>
      <c r="AV88" s="177"/>
      <c r="AW88" s="169"/>
      <c r="AX88" s="178"/>
      <c r="AY88" s="177"/>
      <c r="AZ88" s="169"/>
      <c r="BA88" s="178"/>
      <c r="BB88" s="13"/>
      <c r="BC88" s="26"/>
      <c r="BD88" s="27">
        <f t="shared" si="37"/>
        <v>0</v>
      </c>
      <c r="BE88" s="13"/>
      <c r="BF88" s="26"/>
      <c r="BG88" s="27">
        <f t="shared" si="42"/>
        <v>0</v>
      </c>
      <c r="BH88" s="13"/>
      <c r="BI88" s="26">
        <f t="shared" si="43"/>
        <v>0</v>
      </c>
      <c r="BJ88" s="27">
        <f t="shared" si="44"/>
        <v>0</v>
      </c>
      <c r="BL88" s="57"/>
    </row>
    <row r="89" spans="1:64" ht="14.45" outlineLevel="1">
      <c r="A89" s="13"/>
      <c r="B89" s="340" t="s">
        <v>151</v>
      </c>
      <c r="C89" s="267"/>
      <c r="D89" s="329"/>
      <c r="E89" s="267"/>
      <c r="F89" s="319"/>
      <c r="G89" s="23"/>
      <c r="H89" s="30"/>
      <c r="I89" s="23"/>
      <c r="J89" s="201"/>
      <c r="K89" s="24"/>
      <c r="L89" s="205">
        <f t="shared" si="41"/>
        <v>0</v>
      </c>
      <c r="M89" s="13"/>
      <c r="N89" s="179">
        <f t="shared" si="45"/>
        <v>0</v>
      </c>
      <c r="O89" s="179">
        <f t="shared" si="45"/>
        <v>0</v>
      </c>
      <c r="P89" s="179">
        <f t="shared" si="45"/>
        <v>0</v>
      </c>
      <c r="Q89" s="395" t="str">
        <f t="shared" si="38"/>
        <v>ok</v>
      </c>
      <c r="R89" s="177"/>
      <c r="S89" s="169"/>
      <c r="T89" s="178"/>
      <c r="U89" s="177"/>
      <c r="V89" s="169"/>
      <c r="W89" s="178"/>
      <c r="X89" s="177"/>
      <c r="Y89" s="169"/>
      <c r="Z89" s="178"/>
      <c r="AA89" s="177"/>
      <c r="AB89" s="169"/>
      <c r="AC89" s="178"/>
      <c r="AD89" s="177"/>
      <c r="AE89" s="169"/>
      <c r="AF89" s="178"/>
      <c r="AG89" s="177"/>
      <c r="AH89" s="169"/>
      <c r="AI89" s="178"/>
      <c r="AJ89" s="177"/>
      <c r="AK89" s="169"/>
      <c r="AL89" s="178"/>
      <c r="AM89" s="177"/>
      <c r="AN89" s="169"/>
      <c r="AO89" s="178"/>
      <c r="AP89" s="177"/>
      <c r="AQ89" s="169"/>
      <c r="AR89" s="178"/>
      <c r="AS89" s="177"/>
      <c r="AT89" s="169"/>
      <c r="AU89" s="178"/>
      <c r="AV89" s="177"/>
      <c r="AW89" s="169"/>
      <c r="AX89" s="178"/>
      <c r="AY89" s="177"/>
      <c r="AZ89" s="169"/>
      <c r="BA89" s="178"/>
      <c r="BB89" s="13"/>
      <c r="BC89" s="26"/>
      <c r="BD89" s="27">
        <f t="shared" si="37"/>
        <v>0</v>
      </c>
      <c r="BE89" s="13"/>
      <c r="BF89" s="26"/>
      <c r="BG89" s="27">
        <f t="shared" si="42"/>
        <v>0</v>
      </c>
      <c r="BH89" s="13"/>
      <c r="BI89" s="26">
        <f t="shared" si="43"/>
        <v>0</v>
      </c>
      <c r="BJ89" s="27">
        <f t="shared" si="44"/>
        <v>0</v>
      </c>
      <c r="BL89" s="57"/>
    </row>
    <row r="90" spans="1:64" ht="14.45" outlineLevel="1">
      <c r="A90" s="13"/>
      <c r="B90" s="340" t="s">
        <v>152</v>
      </c>
      <c r="C90" s="267"/>
      <c r="D90" s="329"/>
      <c r="E90" s="267"/>
      <c r="F90" s="319"/>
      <c r="G90" s="23"/>
      <c r="H90" s="30"/>
      <c r="I90" s="23"/>
      <c r="J90" s="201"/>
      <c r="K90" s="24"/>
      <c r="L90" s="205">
        <f t="shared" si="41"/>
        <v>0</v>
      </c>
      <c r="M90" s="13"/>
      <c r="N90" s="179">
        <f t="shared" si="45"/>
        <v>0</v>
      </c>
      <c r="O90" s="179">
        <f t="shared" si="45"/>
        <v>0</v>
      </c>
      <c r="P90" s="179">
        <f t="shared" si="45"/>
        <v>0</v>
      </c>
      <c r="Q90" s="395" t="str">
        <f t="shared" si="38"/>
        <v>ok</v>
      </c>
      <c r="R90" s="177"/>
      <c r="S90" s="169"/>
      <c r="T90" s="178"/>
      <c r="U90" s="177"/>
      <c r="V90" s="169"/>
      <c r="W90" s="178"/>
      <c r="X90" s="177"/>
      <c r="Y90" s="169"/>
      <c r="Z90" s="178"/>
      <c r="AA90" s="177"/>
      <c r="AB90" s="169"/>
      <c r="AC90" s="178"/>
      <c r="AD90" s="177"/>
      <c r="AE90" s="169"/>
      <c r="AF90" s="178"/>
      <c r="AG90" s="177"/>
      <c r="AH90" s="169"/>
      <c r="AI90" s="178"/>
      <c r="AJ90" s="177"/>
      <c r="AK90" s="169"/>
      <c r="AL90" s="178"/>
      <c r="AM90" s="177"/>
      <c r="AN90" s="169"/>
      <c r="AO90" s="178"/>
      <c r="AP90" s="177"/>
      <c r="AQ90" s="169"/>
      <c r="AR90" s="178"/>
      <c r="AS90" s="177"/>
      <c r="AT90" s="169"/>
      <c r="AU90" s="178"/>
      <c r="AV90" s="177"/>
      <c r="AW90" s="169"/>
      <c r="AX90" s="178"/>
      <c r="AY90" s="177"/>
      <c r="AZ90" s="169"/>
      <c r="BA90" s="178"/>
      <c r="BB90" s="13"/>
      <c r="BC90" s="26"/>
      <c r="BD90" s="27">
        <f t="shared" si="37"/>
        <v>0</v>
      </c>
      <c r="BE90" s="13"/>
      <c r="BF90" s="26"/>
      <c r="BG90" s="27">
        <f t="shared" si="42"/>
        <v>0</v>
      </c>
      <c r="BH90" s="13"/>
      <c r="BI90" s="26">
        <f t="shared" si="43"/>
        <v>0</v>
      </c>
      <c r="BJ90" s="27">
        <f t="shared" si="44"/>
        <v>0</v>
      </c>
      <c r="BL90" s="43"/>
    </row>
    <row r="91" spans="1:64" ht="14.45" outlineLevel="1">
      <c r="A91" s="13"/>
      <c r="B91" s="340" t="s">
        <v>153</v>
      </c>
      <c r="C91" s="267"/>
      <c r="D91" s="329"/>
      <c r="E91" s="267"/>
      <c r="F91" s="319"/>
      <c r="G91" s="23"/>
      <c r="H91" s="30"/>
      <c r="I91" s="23"/>
      <c r="J91" s="201"/>
      <c r="K91" s="24"/>
      <c r="L91" s="205">
        <f t="shared" si="41"/>
        <v>0</v>
      </c>
      <c r="M91" s="13"/>
      <c r="N91" s="179">
        <f t="shared" si="45"/>
        <v>0</v>
      </c>
      <c r="O91" s="179">
        <f t="shared" si="45"/>
        <v>0</v>
      </c>
      <c r="P91" s="179">
        <f t="shared" si="45"/>
        <v>0</v>
      </c>
      <c r="Q91" s="395" t="str">
        <f t="shared" si="38"/>
        <v>ok</v>
      </c>
      <c r="R91" s="177"/>
      <c r="S91" s="169"/>
      <c r="T91" s="178"/>
      <c r="U91" s="177"/>
      <c r="V91" s="169"/>
      <c r="W91" s="178"/>
      <c r="X91" s="177"/>
      <c r="Y91" s="169"/>
      <c r="Z91" s="178"/>
      <c r="AA91" s="177"/>
      <c r="AB91" s="169"/>
      <c r="AC91" s="178"/>
      <c r="AD91" s="177"/>
      <c r="AE91" s="169"/>
      <c r="AF91" s="178"/>
      <c r="AG91" s="177"/>
      <c r="AH91" s="169"/>
      <c r="AI91" s="178"/>
      <c r="AJ91" s="177"/>
      <c r="AK91" s="169"/>
      <c r="AL91" s="178"/>
      <c r="AM91" s="177"/>
      <c r="AN91" s="169"/>
      <c r="AO91" s="178"/>
      <c r="AP91" s="177"/>
      <c r="AQ91" s="169"/>
      <c r="AR91" s="178"/>
      <c r="AS91" s="177"/>
      <c r="AT91" s="169"/>
      <c r="AU91" s="178"/>
      <c r="AV91" s="177"/>
      <c r="AW91" s="169"/>
      <c r="AX91" s="178"/>
      <c r="AY91" s="177"/>
      <c r="AZ91" s="169"/>
      <c r="BA91" s="178"/>
      <c r="BB91" s="13"/>
      <c r="BC91" s="26"/>
      <c r="BD91" s="27">
        <f t="shared" si="37"/>
        <v>0</v>
      </c>
      <c r="BE91" s="13"/>
      <c r="BF91" s="26"/>
      <c r="BG91" s="27">
        <f t="shared" si="42"/>
        <v>0</v>
      </c>
      <c r="BH91" s="13"/>
      <c r="BI91" s="26">
        <f t="shared" si="43"/>
        <v>0</v>
      </c>
      <c r="BJ91" s="27">
        <f t="shared" si="44"/>
        <v>0</v>
      </c>
      <c r="BL91" s="43"/>
    </row>
    <row r="92" spans="1:64" outlineLevel="1" thickBot="1">
      <c r="A92" s="13"/>
      <c r="B92" s="340" t="s">
        <v>154</v>
      </c>
      <c r="C92" s="328"/>
      <c r="D92" s="329"/>
      <c r="E92" s="328"/>
      <c r="F92" s="326"/>
      <c r="G92" s="303"/>
      <c r="H92" s="307"/>
      <c r="I92" s="303"/>
      <c r="J92" s="309"/>
      <c r="K92" s="305"/>
      <c r="L92" s="205">
        <f t="shared" si="41"/>
        <v>0</v>
      </c>
      <c r="M92" s="13"/>
      <c r="N92" s="179">
        <f t="shared" si="45"/>
        <v>0</v>
      </c>
      <c r="O92" s="179">
        <f t="shared" si="45"/>
        <v>0</v>
      </c>
      <c r="P92" s="179">
        <f t="shared" si="45"/>
        <v>0</v>
      </c>
      <c r="Q92" s="395" t="str">
        <f t="shared" si="38"/>
        <v>ok</v>
      </c>
      <c r="R92" s="177"/>
      <c r="S92" s="169"/>
      <c r="T92" s="178"/>
      <c r="U92" s="177"/>
      <c r="V92" s="169"/>
      <c r="W92" s="178"/>
      <c r="X92" s="177"/>
      <c r="Y92" s="169"/>
      <c r="Z92" s="178"/>
      <c r="AA92" s="177"/>
      <c r="AB92" s="169"/>
      <c r="AC92" s="178"/>
      <c r="AD92" s="177"/>
      <c r="AE92" s="169"/>
      <c r="AF92" s="178"/>
      <c r="AG92" s="177"/>
      <c r="AH92" s="169"/>
      <c r="AI92" s="178"/>
      <c r="AJ92" s="177"/>
      <c r="AK92" s="169"/>
      <c r="AL92" s="178"/>
      <c r="AM92" s="177"/>
      <c r="AN92" s="169"/>
      <c r="AO92" s="178"/>
      <c r="AP92" s="177"/>
      <c r="AQ92" s="169"/>
      <c r="AR92" s="178"/>
      <c r="AS92" s="177"/>
      <c r="AT92" s="169"/>
      <c r="AU92" s="178"/>
      <c r="AV92" s="177"/>
      <c r="AW92" s="169"/>
      <c r="AX92" s="178"/>
      <c r="AY92" s="177"/>
      <c r="AZ92" s="169"/>
      <c r="BA92" s="178"/>
      <c r="BB92" s="13"/>
      <c r="BC92" s="26"/>
      <c r="BD92" s="27">
        <f t="shared" si="37"/>
        <v>0</v>
      </c>
      <c r="BE92" s="13"/>
      <c r="BF92" s="26"/>
      <c r="BG92" s="27">
        <f t="shared" si="42"/>
        <v>0</v>
      </c>
      <c r="BH92" s="13"/>
      <c r="BI92" s="26">
        <f t="shared" si="43"/>
        <v>0</v>
      </c>
      <c r="BJ92" s="27">
        <f t="shared" si="44"/>
        <v>0</v>
      </c>
      <c r="BL92" s="57"/>
    </row>
    <row r="93" spans="1:64" ht="15" customHeight="1" thickBot="1">
      <c r="A93" s="13"/>
      <c r="B93" s="388" t="s">
        <v>155</v>
      </c>
      <c r="C93" s="387"/>
      <c r="D93" s="387"/>
      <c r="E93" s="387"/>
      <c r="F93" s="387"/>
      <c r="G93" s="387"/>
      <c r="H93" s="387"/>
      <c r="I93" s="387"/>
      <c r="J93" s="387"/>
      <c r="K93" s="387"/>
      <c r="L93" s="348">
        <f>SUM(L94:L103)</f>
        <v>23221200</v>
      </c>
      <c r="M93" s="20"/>
      <c r="N93" s="348">
        <f t="shared" ref="N93:P93" si="46">SUM(N94:N103)</f>
        <v>7740400</v>
      </c>
      <c r="O93" s="348">
        <f t="shared" si="46"/>
        <v>7740400</v>
      </c>
      <c r="P93" s="348">
        <f t="shared" si="46"/>
        <v>7740400</v>
      </c>
      <c r="Q93" s="395" t="str">
        <f t="shared" si="38"/>
        <v>ok</v>
      </c>
      <c r="R93" s="175">
        <f t="shared" ref="R93:BA93" si="47">SUM(R94:R103)</f>
        <v>0</v>
      </c>
      <c r="S93" s="166">
        <f t="shared" si="47"/>
        <v>0</v>
      </c>
      <c r="T93" s="176">
        <f t="shared" si="47"/>
        <v>0</v>
      </c>
      <c r="U93" s="175">
        <f t="shared" si="47"/>
        <v>0</v>
      </c>
      <c r="V93" s="166">
        <f t="shared" si="47"/>
        <v>0</v>
      </c>
      <c r="W93" s="176">
        <f t="shared" si="47"/>
        <v>0</v>
      </c>
      <c r="X93" s="175">
        <f t="shared" si="47"/>
        <v>0</v>
      </c>
      <c r="Y93" s="166">
        <f t="shared" si="47"/>
        <v>0</v>
      </c>
      <c r="Z93" s="176">
        <f t="shared" si="47"/>
        <v>0</v>
      </c>
      <c r="AA93" s="175">
        <f t="shared" si="47"/>
        <v>0</v>
      </c>
      <c r="AB93" s="166">
        <f t="shared" si="47"/>
        <v>0</v>
      </c>
      <c r="AC93" s="176">
        <f t="shared" si="47"/>
        <v>0</v>
      </c>
      <c r="AD93" s="175">
        <f t="shared" si="47"/>
        <v>0</v>
      </c>
      <c r="AE93" s="166">
        <f t="shared" si="47"/>
        <v>0</v>
      </c>
      <c r="AF93" s="176">
        <f t="shared" si="47"/>
        <v>0</v>
      </c>
      <c r="AG93" s="175">
        <f t="shared" si="47"/>
        <v>0</v>
      </c>
      <c r="AH93" s="166">
        <f t="shared" si="47"/>
        <v>0</v>
      </c>
      <c r="AI93" s="176">
        <f t="shared" si="47"/>
        <v>0</v>
      </c>
      <c r="AJ93" s="175">
        <f t="shared" si="47"/>
        <v>0</v>
      </c>
      <c r="AK93" s="166">
        <f t="shared" si="47"/>
        <v>0</v>
      </c>
      <c r="AL93" s="176">
        <f t="shared" si="47"/>
        <v>0</v>
      </c>
      <c r="AM93" s="175">
        <f t="shared" si="47"/>
        <v>0</v>
      </c>
      <c r="AN93" s="166">
        <f t="shared" si="47"/>
        <v>0</v>
      </c>
      <c r="AO93" s="176">
        <f t="shared" si="47"/>
        <v>0</v>
      </c>
      <c r="AP93" s="175">
        <f t="shared" si="47"/>
        <v>0</v>
      </c>
      <c r="AQ93" s="166">
        <f t="shared" si="47"/>
        <v>0</v>
      </c>
      <c r="AR93" s="176">
        <f t="shared" si="47"/>
        <v>0</v>
      </c>
      <c r="AS93" s="175">
        <f t="shared" si="47"/>
        <v>0</v>
      </c>
      <c r="AT93" s="166">
        <f t="shared" si="47"/>
        <v>0</v>
      </c>
      <c r="AU93" s="176">
        <f t="shared" si="47"/>
        <v>0</v>
      </c>
      <c r="AV93" s="175">
        <f t="shared" si="47"/>
        <v>0</v>
      </c>
      <c r="AW93" s="166">
        <f t="shared" si="47"/>
        <v>0</v>
      </c>
      <c r="AX93" s="176">
        <f t="shared" si="47"/>
        <v>0</v>
      </c>
      <c r="AY93" s="175">
        <f t="shared" si="47"/>
        <v>0</v>
      </c>
      <c r="AZ93" s="166">
        <f t="shared" si="47"/>
        <v>0</v>
      </c>
      <c r="BA93" s="176">
        <f t="shared" si="47"/>
        <v>0</v>
      </c>
      <c r="BB93" s="13"/>
      <c r="BC93" s="21">
        <f>SUM(BC94:BC103)</f>
        <v>0</v>
      </c>
      <c r="BD93" s="22">
        <f t="shared" si="37"/>
        <v>0</v>
      </c>
      <c r="BE93" s="13"/>
      <c r="BF93" s="21">
        <f>SUM(BF94:BF103)</f>
        <v>0</v>
      </c>
      <c r="BG93" s="22">
        <f>IFERROR(BF93/L93,0)</f>
        <v>0</v>
      </c>
      <c r="BH93" s="13"/>
      <c r="BI93" s="21">
        <f>SUM(BI94:BI103)</f>
        <v>0</v>
      </c>
      <c r="BJ93" s="22">
        <f>IFERROR(BI93/L93,0)</f>
        <v>0</v>
      </c>
      <c r="BL93" s="40"/>
    </row>
    <row r="94" spans="1:64" ht="14.45">
      <c r="A94" s="13"/>
      <c r="B94" s="340" t="s">
        <v>156</v>
      </c>
      <c r="C94" s="329" t="s">
        <v>293</v>
      </c>
      <c r="D94" s="329" t="s">
        <v>317</v>
      </c>
      <c r="E94" s="329" t="s">
        <v>329</v>
      </c>
      <c r="F94" s="325">
        <v>1</v>
      </c>
      <c r="G94" s="302" t="s">
        <v>330</v>
      </c>
      <c r="H94" s="302">
        <v>36</v>
      </c>
      <c r="I94" s="302" t="s">
        <v>331</v>
      </c>
      <c r="J94" s="201">
        <v>0.25</v>
      </c>
      <c r="K94" s="332">
        <v>2500000</v>
      </c>
      <c r="L94" s="205">
        <f t="shared" ref="L94:L103" si="48">F94*H94*J94*K94</f>
        <v>22500000</v>
      </c>
      <c r="M94" s="13"/>
      <c r="N94" s="179">
        <f>$L94/3</f>
        <v>7500000</v>
      </c>
      <c r="O94" s="179">
        <f>$L94/3</f>
        <v>7500000</v>
      </c>
      <c r="P94" s="179">
        <f>$L94/3</f>
        <v>7500000</v>
      </c>
      <c r="Q94" s="395" t="str">
        <f t="shared" si="38"/>
        <v>ok</v>
      </c>
      <c r="R94" s="179"/>
      <c r="S94" s="168"/>
      <c r="T94" s="180"/>
      <c r="U94" s="179"/>
      <c r="V94" s="168"/>
      <c r="W94" s="180"/>
      <c r="X94" s="179"/>
      <c r="Y94" s="168"/>
      <c r="Z94" s="180"/>
      <c r="AA94" s="179"/>
      <c r="AB94" s="168"/>
      <c r="AC94" s="180"/>
      <c r="AD94" s="179"/>
      <c r="AE94" s="168"/>
      <c r="AF94" s="180"/>
      <c r="AG94" s="179"/>
      <c r="AH94" s="168"/>
      <c r="AI94" s="180"/>
      <c r="AJ94" s="179"/>
      <c r="AK94" s="168"/>
      <c r="AL94" s="180"/>
      <c r="AM94" s="179"/>
      <c r="AN94" s="168"/>
      <c r="AO94" s="180"/>
      <c r="AP94" s="179"/>
      <c r="AQ94" s="168"/>
      <c r="AR94" s="180"/>
      <c r="AS94" s="179"/>
      <c r="AT94" s="168"/>
      <c r="AU94" s="180"/>
      <c r="AV94" s="179"/>
      <c r="AW94" s="168"/>
      <c r="AX94" s="180"/>
      <c r="AY94" s="179"/>
      <c r="AZ94" s="168"/>
      <c r="BA94" s="180"/>
      <c r="BB94" s="13"/>
      <c r="BC94" s="26"/>
      <c r="BD94" s="27">
        <f t="shared" si="37"/>
        <v>0</v>
      </c>
      <c r="BE94" s="13"/>
      <c r="BF94" s="26"/>
      <c r="BG94" s="27">
        <f t="shared" ref="BG94:BG103" si="49">IFERROR(BF94/L94,0)</f>
        <v>0</v>
      </c>
      <c r="BH94" s="13"/>
      <c r="BI94" s="26">
        <f t="shared" ref="BI94:BI103" si="50">BC94+BF94</f>
        <v>0</v>
      </c>
      <c r="BJ94" s="27">
        <f t="shared" ref="BJ94:BJ103" si="51">IFERROR(BI94/L94,0)</f>
        <v>0</v>
      </c>
      <c r="BL94" s="43"/>
    </row>
    <row r="95" spans="1:64" ht="14.45">
      <c r="A95" s="13"/>
      <c r="B95" s="340" t="s">
        <v>157</v>
      </c>
      <c r="C95" s="329" t="s">
        <v>293</v>
      </c>
      <c r="D95" s="329" t="s">
        <v>317</v>
      </c>
      <c r="E95" s="329" t="s">
        <v>332</v>
      </c>
      <c r="F95" s="325">
        <v>2</v>
      </c>
      <c r="G95" s="302" t="s">
        <v>333</v>
      </c>
      <c r="H95" s="302">
        <v>1</v>
      </c>
      <c r="I95" s="302" t="s">
        <v>331</v>
      </c>
      <c r="J95" s="201">
        <v>1</v>
      </c>
      <c r="K95" s="332">
        <v>600</v>
      </c>
      <c r="L95" s="205">
        <f t="shared" si="48"/>
        <v>1200</v>
      </c>
      <c r="M95" s="13"/>
      <c r="N95" s="179">
        <f t="shared" ref="N95:P103" si="52">$L95/3</f>
        <v>400</v>
      </c>
      <c r="O95" s="179">
        <f t="shared" si="52"/>
        <v>400</v>
      </c>
      <c r="P95" s="179">
        <f t="shared" si="52"/>
        <v>400</v>
      </c>
      <c r="Q95" s="395" t="str">
        <f t="shared" si="38"/>
        <v>ok</v>
      </c>
      <c r="R95" s="179"/>
      <c r="S95" s="168"/>
      <c r="T95" s="180"/>
      <c r="U95" s="179"/>
      <c r="V95" s="168"/>
      <c r="W95" s="180"/>
      <c r="X95" s="179"/>
      <c r="Y95" s="168"/>
      <c r="Z95" s="180"/>
      <c r="AA95" s="179"/>
      <c r="AB95" s="168"/>
      <c r="AC95" s="180"/>
      <c r="AD95" s="179"/>
      <c r="AE95" s="168"/>
      <c r="AF95" s="180"/>
      <c r="AG95" s="179"/>
      <c r="AH95" s="168"/>
      <c r="AI95" s="180"/>
      <c r="AJ95" s="179"/>
      <c r="AK95" s="168"/>
      <c r="AL95" s="180"/>
      <c r="AM95" s="179"/>
      <c r="AN95" s="168"/>
      <c r="AO95" s="180"/>
      <c r="AP95" s="179"/>
      <c r="AQ95" s="168"/>
      <c r="AR95" s="180"/>
      <c r="AS95" s="179"/>
      <c r="AT95" s="168"/>
      <c r="AU95" s="180"/>
      <c r="AV95" s="179"/>
      <c r="AW95" s="168"/>
      <c r="AX95" s="180"/>
      <c r="AY95" s="179"/>
      <c r="AZ95" s="168"/>
      <c r="BA95" s="180"/>
      <c r="BB95" s="13"/>
      <c r="BC95" s="26"/>
      <c r="BD95" s="27">
        <f t="shared" si="37"/>
        <v>0</v>
      </c>
      <c r="BE95" s="13"/>
      <c r="BF95" s="26"/>
      <c r="BG95" s="27">
        <f t="shared" si="49"/>
        <v>0</v>
      </c>
      <c r="BH95" s="13"/>
      <c r="BI95" s="26">
        <f t="shared" si="50"/>
        <v>0</v>
      </c>
      <c r="BJ95" s="27">
        <f t="shared" si="51"/>
        <v>0</v>
      </c>
      <c r="BL95" s="152"/>
    </row>
    <row r="96" spans="1:64" ht="14.45" outlineLevel="1">
      <c r="A96" s="13"/>
      <c r="B96" s="340" t="s">
        <v>158</v>
      </c>
      <c r="C96" s="329" t="s">
        <v>293</v>
      </c>
      <c r="D96" s="329" t="s">
        <v>317</v>
      </c>
      <c r="E96" s="329" t="s">
        <v>334</v>
      </c>
      <c r="F96" s="325">
        <v>1</v>
      </c>
      <c r="G96" s="302" t="s">
        <v>330</v>
      </c>
      <c r="H96" s="302">
        <v>36</v>
      </c>
      <c r="I96" s="302" t="s">
        <v>331</v>
      </c>
      <c r="J96" s="201">
        <v>0.25</v>
      </c>
      <c r="K96" s="332">
        <v>80000</v>
      </c>
      <c r="L96" s="205">
        <f t="shared" si="48"/>
        <v>720000</v>
      </c>
      <c r="M96" s="13"/>
      <c r="N96" s="179">
        <f t="shared" si="52"/>
        <v>240000</v>
      </c>
      <c r="O96" s="179">
        <f t="shared" si="52"/>
        <v>240000</v>
      </c>
      <c r="P96" s="179">
        <f t="shared" si="52"/>
        <v>240000</v>
      </c>
      <c r="Q96" s="395" t="str">
        <f t="shared" si="38"/>
        <v>ok</v>
      </c>
      <c r="R96" s="179"/>
      <c r="S96" s="168"/>
      <c r="T96" s="180"/>
      <c r="U96" s="179"/>
      <c r="V96" s="168"/>
      <c r="W96" s="180"/>
      <c r="X96" s="179"/>
      <c r="Y96" s="168"/>
      <c r="Z96" s="180"/>
      <c r="AA96" s="179"/>
      <c r="AB96" s="168"/>
      <c r="AC96" s="180"/>
      <c r="AD96" s="179"/>
      <c r="AE96" s="168"/>
      <c r="AF96" s="180"/>
      <c r="AG96" s="179"/>
      <c r="AH96" s="168"/>
      <c r="AI96" s="180"/>
      <c r="AJ96" s="179"/>
      <c r="AK96" s="168"/>
      <c r="AL96" s="180"/>
      <c r="AM96" s="179"/>
      <c r="AN96" s="168"/>
      <c r="AO96" s="180"/>
      <c r="AP96" s="179"/>
      <c r="AQ96" s="168"/>
      <c r="AR96" s="180"/>
      <c r="AS96" s="179"/>
      <c r="AT96" s="168"/>
      <c r="AU96" s="180"/>
      <c r="AV96" s="179"/>
      <c r="AW96" s="168"/>
      <c r="AX96" s="180"/>
      <c r="AY96" s="179"/>
      <c r="AZ96" s="168"/>
      <c r="BA96" s="180"/>
      <c r="BB96" s="13"/>
      <c r="BC96" s="26"/>
      <c r="BD96" s="27">
        <f t="shared" si="37"/>
        <v>0</v>
      </c>
      <c r="BE96" s="13"/>
      <c r="BF96" s="26"/>
      <c r="BG96" s="27">
        <f t="shared" si="49"/>
        <v>0</v>
      </c>
      <c r="BH96" s="13"/>
      <c r="BI96" s="26">
        <f t="shared" si="50"/>
        <v>0</v>
      </c>
      <c r="BJ96" s="27">
        <f t="shared" si="51"/>
        <v>0</v>
      </c>
      <c r="BL96" s="43"/>
    </row>
    <row r="97" spans="1:64" ht="14.45" outlineLevel="1">
      <c r="A97" s="13"/>
      <c r="B97" s="340" t="s">
        <v>159</v>
      </c>
      <c r="C97" s="267"/>
      <c r="D97" s="329"/>
      <c r="E97" s="267"/>
      <c r="F97" s="319"/>
      <c r="G97" s="23"/>
      <c r="H97" s="23"/>
      <c r="I97" s="23"/>
      <c r="J97" s="201"/>
      <c r="K97" s="37"/>
      <c r="L97" s="205">
        <f t="shared" si="48"/>
        <v>0</v>
      </c>
      <c r="M97" s="13"/>
      <c r="N97" s="179">
        <f t="shared" si="52"/>
        <v>0</v>
      </c>
      <c r="O97" s="179">
        <f t="shared" si="52"/>
        <v>0</v>
      </c>
      <c r="P97" s="179">
        <f t="shared" si="52"/>
        <v>0</v>
      </c>
      <c r="Q97" s="395" t="str">
        <f t="shared" si="38"/>
        <v>ok</v>
      </c>
      <c r="R97" s="179"/>
      <c r="S97" s="168"/>
      <c r="T97" s="180"/>
      <c r="U97" s="179"/>
      <c r="V97" s="168"/>
      <c r="W97" s="180"/>
      <c r="X97" s="179"/>
      <c r="Y97" s="168"/>
      <c r="Z97" s="180"/>
      <c r="AA97" s="179"/>
      <c r="AB97" s="168"/>
      <c r="AC97" s="180"/>
      <c r="AD97" s="179"/>
      <c r="AE97" s="168"/>
      <c r="AF97" s="180"/>
      <c r="AG97" s="179"/>
      <c r="AH97" s="168"/>
      <c r="AI97" s="180"/>
      <c r="AJ97" s="179"/>
      <c r="AK97" s="168"/>
      <c r="AL97" s="180"/>
      <c r="AM97" s="179"/>
      <c r="AN97" s="168"/>
      <c r="AO97" s="180"/>
      <c r="AP97" s="179"/>
      <c r="AQ97" s="168"/>
      <c r="AR97" s="180"/>
      <c r="AS97" s="179"/>
      <c r="AT97" s="168"/>
      <c r="AU97" s="180"/>
      <c r="AV97" s="179"/>
      <c r="AW97" s="168"/>
      <c r="AX97" s="180"/>
      <c r="AY97" s="179"/>
      <c r="AZ97" s="168"/>
      <c r="BA97" s="180"/>
      <c r="BB97" s="13"/>
      <c r="BC97" s="26"/>
      <c r="BD97" s="27">
        <f t="shared" si="37"/>
        <v>0</v>
      </c>
      <c r="BE97" s="13"/>
      <c r="BF97" s="26"/>
      <c r="BG97" s="27">
        <f t="shared" si="49"/>
        <v>0</v>
      </c>
      <c r="BH97" s="13"/>
      <c r="BI97" s="26">
        <f t="shared" si="50"/>
        <v>0</v>
      </c>
      <c r="BJ97" s="27">
        <f t="shared" si="51"/>
        <v>0</v>
      </c>
      <c r="BL97" s="43"/>
    </row>
    <row r="98" spans="1:64" ht="14.45" outlineLevel="1">
      <c r="A98" s="13"/>
      <c r="B98" s="340" t="s">
        <v>160</v>
      </c>
      <c r="C98" s="267"/>
      <c r="D98" s="329"/>
      <c r="E98" s="267"/>
      <c r="F98" s="319"/>
      <c r="G98" s="23"/>
      <c r="H98" s="23"/>
      <c r="I98" s="23"/>
      <c r="J98" s="201"/>
      <c r="K98" s="37"/>
      <c r="L98" s="205">
        <f t="shared" si="48"/>
        <v>0</v>
      </c>
      <c r="M98" s="13"/>
      <c r="N98" s="179">
        <f t="shared" si="52"/>
        <v>0</v>
      </c>
      <c r="O98" s="179">
        <f t="shared" si="52"/>
        <v>0</v>
      </c>
      <c r="P98" s="179">
        <f t="shared" si="52"/>
        <v>0</v>
      </c>
      <c r="Q98" s="395" t="str">
        <f t="shared" si="38"/>
        <v>ok</v>
      </c>
      <c r="R98" s="179"/>
      <c r="S98" s="168"/>
      <c r="T98" s="180"/>
      <c r="U98" s="179"/>
      <c r="V98" s="168"/>
      <c r="W98" s="180"/>
      <c r="X98" s="179"/>
      <c r="Y98" s="168"/>
      <c r="Z98" s="180"/>
      <c r="AA98" s="179"/>
      <c r="AB98" s="168"/>
      <c r="AC98" s="180"/>
      <c r="AD98" s="179"/>
      <c r="AE98" s="168"/>
      <c r="AF98" s="180"/>
      <c r="AG98" s="179"/>
      <c r="AH98" s="168"/>
      <c r="AI98" s="180"/>
      <c r="AJ98" s="179"/>
      <c r="AK98" s="168"/>
      <c r="AL98" s="180"/>
      <c r="AM98" s="179"/>
      <c r="AN98" s="168"/>
      <c r="AO98" s="180"/>
      <c r="AP98" s="179"/>
      <c r="AQ98" s="168"/>
      <c r="AR98" s="180"/>
      <c r="AS98" s="179"/>
      <c r="AT98" s="168"/>
      <c r="AU98" s="180"/>
      <c r="AV98" s="179"/>
      <c r="AW98" s="168"/>
      <c r="AX98" s="180"/>
      <c r="AY98" s="179"/>
      <c r="AZ98" s="168"/>
      <c r="BA98" s="180"/>
      <c r="BB98" s="13"/>
      <c r="BC98" s="26"/>
      <c r="BD98" s="27">
        <f t="shared" si="37"/>
        <v>0</v>
      </c>
      <c r="BE98" s="13"/>
      <c r="BF98" s="26"/>
      <c r="BG98" s="27">
        <f t="shared" si="49"/>
        <v>0</v>
      </c>
      <c r="BH98" s="13"/>
      <c r="BI98" s="26">
        <f t="shared" si="50"/>
        <v>0</v>
      </c>
      <c r="BJ98" s="27">
        <f t="shared" si="51"/>
        <v>0</v>
      </c>
      <c r="BL98" s="152"/>
    </row>
    <row r="99" spans="1:64" ht="14.45" outlineLevel="1">
      <c r="A99" s="13"/>
      <c r="B99" s="340" t="s">
        <v>161</v>
      </c>
      <c r="C99" s="267"/>
      <c r="D99" s="329"/>
      <c r="E99" s="267"/>
      <c r="F99" s="319"/>
      <c r="G99" s="23"/>
      <c r="H99" s="23"/>
      <c r="I99" s="23"/>
      <c r="J99" s="201"/>
      <c r="K99" s="37"/>
      <c r="L99" s="205">
        <f t="shared" si="48"/>
        <v>0</v>
      </c>
      <c r="M99" s="13"/>
      <c r="N99" s="179">
        <f t="shared" si="52"/>
        <v>0</v>
      </c>
      <c r="O99" s="179">
        <f t="shared" si="52"/>
        <v>0</v>
      </c>
      <c r="P99" s="179">
        <f t="shared" si="52"/>
        <v>0</v>
      </c>
      <c r="Q99" s="395" t="str">
        <f t="shared" si="38"/>
        <v>ok</v>
      </c>
      <c r="R99" s="179"/>
      <c r="S99" s="168"/>
      <c r="T99" s="180"/>
      <c r="U99" s="179"/>
      <c r="V99" s="168"/>
      <c r="W99" s="180"/>
      <c r="X99" s="179"/>
      <c r="Y99" s="168"/>
      <c r="Z99" s="180"/>
      <c r="AA99" s="179"/>
      <c r="AB99" s="168"/>
      <c r="AC99" s="180"/>
      <c r="AD99" s="179"/>
      <c r="AE99" s="168"/>
      <c r="AF99" s="180"/>
      <c r="AG99" s="179"/>
      <c r="AH99" s="168"/>
      <c r="AI99" s="180"/>
      <c r="AJ99" s="179"/>
      <c r="AK99" s="168"/>
      <c r="AL99" s="180"/>
      <c r="AM99" s="179"/>
      <c r="AN99" s="168"/>
      <c r="AO99" s="180"/>
      <c r="AP99" s="179"/>
      <c r="AQ99" s="168"/>
      <c r="AR99" s="180"/>
      <c r="AS99" s="179"/>
      <c r="AT99" s="168"/>
      <c r="AU99" s="180"/>
      <c r="AV99" s="179"/>
      <c r="AW99" s="168"/>
      <c r="AX99" s="180"/>
      <c r="AY99" s="179"/>
      <c r="AZ99" s="168"/>
      <c r="BA99" s="180"/>
      <c r="BB99" s="13"/>
      <c r="BC99" s="26"/>
      <c r="BD99" s="27">
        <f t="shared" si="37"/>
        <v>0</v>
      </c>
      <c r="BE99" s="13"/>
      <c r="BF99" s="26"/>
      <c r="BG99" s="27">
        <f t="shared" si="49"/>
        <v>0</v>
      </c>
      <c r="BH99" s="13"/>
      <c r="BI99" s="26">
        <f t="shared" si="50"/>
        <v>0</v>
      </c>
      <c r="BJ99" s="27">
        <f t="shared" si="51"/>
        <v>0</v>
      </c>
      <c r="BL99" s="41"/>
    </row>
    <row r="100" spans="1:64" ht="14.45" outlineLevel="1">
      <c r="A100" s="13"/>
      <c r="B100" s="340" t="s">
        <v>162</v>
      </c>
      <c r="C100" s="267"/>
      <c r="D100" s="329"/>
      <c r="E100" s="267"/>
      <c r="F100" s="319"/>
      <c r="G100" s="23"/>
      <c r="H100" s="23"/>
      <c r="I100" s="23"/>
      <c r="J100" s="201"/>
      <c r="K100" s="37"/>
      <c r="L100" s="205">
        <f t="shared" si="48"/>
        <v>0</v>
      </c>
      <c r="M100" s="13"/>
      <c r="N100" s="179">
        <f t="shared" si="52"/>
        <v>0</v>
      </c>
      <c r="O100" s="179">
        <f t="shared" si="52"/>
        <v>0</v>
      </c>
      <c r="P100" s="179">
        <f t="shared" si="52"/>
        <v>0</v>
      </c>
      <c r="Q100" s="395" t="str">
        <f t="shared" si="38"/>
        <v>ok</v>
      </c>
      <c r="R100" s="179"/>
      <c r="S100" s="168"/>
      <c r="T100" s="180"/>
      <c r="U100" s="179"/>
      <c r="V100" s="168"/>
      <c r="W100" s="180"/>
      <c r="X100" s="179"/>
      <c r="Y100" s="168"/>
      <c r="Z100" s="180"/>
      <c r="AA100" s="179"/>
      <c r="AB100" s="168"/>
      <c r="AC100" s="180"/>
      <c r="AD100" s="179"/>
      <c r="AE100" s="168"/>
      <c r="AF100" s="180"/>
      <c r="AG100" s="179"/>
      <c r="AH100" s="168"/>
      <c r="AI100" s="180"/>
      <c r="AJ100" s="179"/>
      <c r="AK100" s="168"/>
      <c r="AL100" s="180"/>
      <c r="AM100" s="179"/>
      <c r="AN100" s="168"/>
      <c r="AO100" s="180"/>
      <c r="AP100" s="179"/>
      <c r="AQ100" s="168"/>
      <c r="AR100" s="180"/>
      <c r="AS100" s="179"/>
      <c r="AT100" s="168"/>
      <c r="AU100" s="180"/>
      <c r="AV100" s="179"/>
      <c r="AW100" s="168"/>
      <c r="AX100" s="180"/>
      <c r="AY100" s="179"/>
      <c r="AZ100" s="168"/>
      <c r="BA100" s="180"/>
      <c r="BB100" s="13"/>
      <c r="BC100" s="26"/>
      <c r="BD100" s="27">
        <f t="shared" si="37"/>
        <v>0</v>
      </c>
      <c r="BE100" s="13"/>
      <c r="BF100" s="26"/>
      <c r="BG100" s="27">
        <f t="shared" si="49"/>
        <v>0</v>
      </c>
      <c r="BH100" s="13"/>
      <c r="BI100" s="26">
        <f t="shared" si="50"/>
        <v>0</v>
      </c>
      <c r="BJ100" s="27">
        <f t="shared" si="51"/>
        <v>0</v>
      </c>
      <c r="BL100" s="152"/>
    </row>
    <row r="101" spans="1:64" ht="14.45" outlineLevel="1">
      <c r="A101" s="13"/>
      <c r="B101" s="340" t="s">
        <v>163</v>
      </c>
      <c r="C101" s="267"/>
      <c r="D101" s="329"/>
      <c r="E101" s="267"/>
      <c r="F101" s="319"/>
      <c r="G101" s="23"/>
      <c r="H101" s="23"/>
      <c r="I101" s="23"/>
      <c r="J101" s="201"/>
      <c r="K101" s="37"/>
      <c r="L101" s="205">
        <f t="shared" si="48"/>
        <v>0</v>
      </c>
      <c r="M101" s="13"/>
      <c r="N101" s="179">
        <f t="shared" si="52"/>
        <v>0</v>
      </c>
      <c r="O101" s="179">
        <f t="shared" si="52"/>
        <v>0</v>
      </c>
      <c r="P101" s="179">
        <f t="shared" si="52"/>
        <v>0</v>
      </c>
      <c r="Q101" s="395" t="str">
        <f t="shared" si="38"/>
        <v>ok</v>
      </c>
      <c r="R101" s="179"/>
      <c r="S101" s="168"/>
      <c r="T101" s="180"/>
      <c r="U101" s="179"/>
      <c r="V101" s="168"/>
      <c r="W101" s="180"/>
      <c r="X101" s="179"/>
      <c r="Y101" s="168"/>
      <c r="Z101" s="180"/>
      <c r="AA101" s="179"/>
      <c r="AB101" s="168"/>
      <c r="AC101" s="180"/>
      <c r="AD101" s="179"/>
      <c r="AE101" s="168"/>
      <c r="AF101" s="180"/>
      <c r="AG101" s="179"/>
      <c r="AH101" s="168"/>
      <c r="AI101" s="180"/>
      <c r="AJ101" s="179"/>
      <c r="AK101" s="168"/>
      <c r="AL101" s="180"/>
      <c r="AM101" s="179"/>
      <c r="AN101" s="168"/>
      <c r="AO101" s="180"/>
      <c r="AP101" s="179"/>
      <c r="AQ101" s="168"/>
      <c r="AR101" s="180"/>
      <c r="AS101" s="179"/>
      <c r="AT101" s="168"/>
      <c r="AU101" s="180"/>
      <c r="AV101" s="179"/>
      <c r="AW101" s="168"/>
      <c r="AX101" s="180"/>
      <c r="AY101" s="179"/>
      <c r="AZ101" s="168"/>
      <c r="BA101" s="180"/>
      <c r="BB101" s="13"/>
      <c r="BC101" s="26"/>
      <c r="BD101" s="27">
        <f t="shared" si="37"/>
        <v>0</v>
      </c>
      <c r="BE101" s="13"/>
      <c r="BF101" s="26"/>
      <c r="BG101" s="27">
        <f t="shared" si="49"/>
        <v>0</v>
      </c>
      <c r="BH101" s="13"/>
      <c r="BI101" s="26">
        <f t="shared" si="50"/>
        <v>0</v>
      </c>
      <c r="BJ101" s="27">
        <f t="shared" si="51"/>
        <v>0</v>
      </c>
      <c r="BL101" s="42"/>
    </row>
    <row r="102" spans="1:64" ht="14.45" outlineLevel="1">
      <c r="A102" s="13"/>
      <c r="B102" s="340" t="s">
        <v>164</v>
      </c>
      <c r="C102" s="267"/>
      <c r="D102" s="329"/>
      <c r="E102" s="267"/>
      <c r="F102" s="319"/>
      <c r="G102" s="23"/>
      <c r="H102" s="23"/>
      <c r="I102" s="23"/>
      <c r="J102" s="201"/>
      <c r="K102" s="37"/>
      <c r="L102" s="205">
        <f t="shared" si="48"/>
        <v>0</v>
      </c>
      <c r="M102" s="13"/>
      <c r="N102" s="179">
        <f t="shared" si="52"/>
        <v>0</v>
      </c>
      <c r="O102" s="179">
        <f t="shared" si="52"/>
        <v>0</v>
      </c>
      <c r="P102" s="179">
        <f t="shared" si="52"/>
        <v>0</v>
      </c>
      <c r="Q102" s="395" t="str">
        <f t="shared" si="38"/>
        <v>ok</v>
      </c>
      <c r="R102" s="179"/>
      <c r="S102" s="168"/>
      <c r="T102" s="180"/>
      <c r="U102" s="179"/>
      <c r="V102" s="168"/>
      <c r="W102" s="180"/>
      <c r="X102" s="179"/>
      <c r="Y102" s="168"/>
      <c r="Z102" s="180"/>
      <c r="AA102" s="179"/>
      <c r="AB102" s="168"/>
      <c r="AC102" s="180"/>
      <c r="AD102" s="179"/>
      <c r="AE102" s="168"/>
      <c r="AF102" s="180"/>
      <c r="AG102" s="179"/>
      <c r="AH102" s="168"/>
      <c r="AI102" s="180"/>
      <c r="AJ102" s="179"/>
      <c r="AK102" s="168"/>
      <c r="AL102" s="180"/>
      <c r="AM102" s="179"/>
      <c r="AN102" s="168"/>
      <c r="AO102" s="180"/>
      <c r="AP102" s="179"/>
      <c r="AQ102" s="168"/>
      <c r="AR102" s="180"/>
      <c r="AS102" s="179"/>
      <c r="AT102" s="168"/>
      <c r="AU102" s="180"/>
      <c r="AV102" s="179"/>
      <c r="AW102" s="168"/>
      <c r="AX102" s="180"/>
      <c r="AY102" s="179"/>
      <c r="AZ102" s="168"/>
      <c r="BA102" s="180"/>
      <c r="BB102" s="13"/>
      <c r="BC102" s="26"/>
      <c r="BD102" s="27">
        <f t="shared" si="37"/>
        <v>0</v>
      </c>
      <c r="BE102" s="13"/>
      <c r="BF102" s="26"/>
      <c r="BG102" s="27">
        <f t="shared" si="49"/>
        <v>0</v>
      </c>
      <c r="BH102" s="13"/>
      <c r="BI102" s="26">
        <f t="shared" si="50"/>
        <v>0</v>
      </c>
      <c r="BJ102" s="27">
        <f t="shared" si="51"/>
        <v>0</v>
      </c>
      <c r="BL102" s="42"/>
    </row>
    <row r="103" spans="1:64" outlineLevel="1" thickBot="1">
      <c r="A103" s="13"/>
      <c r="B103" s="340" t="s">
        <v>165</v>
      </c>
      <c r="C103" s="328"/>
      <c r="D103" s="329"/>
      <c r="E103" s="328"/>
      <c r="F103" s="326"/>
      <c r="G103" s="303"/>
      <c r="H103" s="303"/>
      <c r="I103" s="303"/>
      <c r="J103" s="311"/>
      <c r="K103" s="312"/>
      <c r="L103" s="205">
        <f t="shared" si="48"/>
        <v>0</v>
      </c>
      <c r="M103" s="13"/>
      <c r="N103" s="179">
        <f t="shared" si="52"/>
        <v>0</v>
      </c>
      <c r="O103" s="179">
        <f t="shared" si="52"/>
        <v>0</v>
      </c>
      <c r="P103" s="179">
        <f t="shared" si="52"/>
        <v>0</v>
      </c>
      <c r="Q103" s="395" t="str">
        <f t="shared" si="38"/>
        <v>ok</v>
      </c>
      <c r="R103" s="179"/>
      <c r="S103" s="168"/>
      <c r="T103" s="180"/>
      <c r="U103" s="179"/>
      <c r="V103" s="168"/>
      <c r="W103" s="180"/>
      <c r="X103" s="179"/>
      <c r="Y103" s="168"/>
      <c r="Z103" s="180"/>
      <c r="AA103" s="179"/>
      <c r="AB103" s="168"/>
      <c r="AC103" s="180"/>
      <c r="AD103" s="179"/>
      <c r="AE103" s="168"/>
      <c r="AF103" s="180"/>
      <c r="AG103" s="179"/>
      <c r="AH103" s="168"/>
      <c r="AI103" s="180"/>
      <c r="AJ103" s="179"/>
      <c r="AK103" s="168"/>
      <c r="AL103" s="180"/>
      <c r="AM103" s="179"/>
      <c r="AN103" s="168"/>
      <c r="AO103" s="180"/>
      <c r="AP103" s="179"/>
      <c r="AQ103" s="168"/>
      <c r="AR103" s="180"/>
      <c r="AS103" s="179"/>
      <c r="AT103" s="168"/>
      <c r="AU103" s="180"/>
      <c r="AV103" s="179"/>
      <c r="AW103" s="168"/>
      <c r="AX103" s="180"/>
      <c r="AY103" s="179"/>
      <c r="AZ103" s="168"/>
      <c r="BA103" s="180"/>
      <c r="BB103" s="13"/>
      <c r="BC103" s="26"/>
      <c r="BD103" s="27">
        <f t="shared" si="37"/>
        <v>0</v>
      </c>
      <c r="BE103" s="13"/>
      <c r="BF103" s="26"/>
      <c r="BG103" s="27">
        <f t="shared" si="49"/>
        <v>0</v>
      </c>
      <c r="BH103" s="13"/>
      <c r="BI103" s="26">
        <f t="shared" si="50"/>
        <v>0</v>
      </c>
      <c r="BJ103" s="27">
        <f t="shared" si="51"/>
        <v>0</v>
      </c>
      <c r="BL103" s="43"/>
    </row>
    <row r="104" spans="1:64" ht="15" customHeight="1" thickBot="1">
      <c r="A104" s="13"/>
      <c r="B104" s="388" t="s">
        <v>166</v>
      </c>
      <c r="C104" s="387"/>
      <c r="D104" s="387"/>
      <c r="E104" s="387"/>
      <c r="F104" s="387"/>
      <c r="G104" s="387"/>
      <c r="H104" s="387"/>
      <c r="I104" s="387"/>
      <c r="J104" s="387"/>
      <c r="K104" s="387"/>
      <c r="L104" s="348">
        <f>SUM(L105:L114)</f>
        <v>25000000</v>
      </c>
      <c r="M104" s="20"/>
      <c r="N104" s="348">
        <f t="shared" ref="N104:P104" si="53">SUM(N105:N114)</f>
        <v>8333333.333333334</v>
      </c>
      <c r="O104" s="348">
        <f t="shared" si="53"/>
        <v>8333333.333333334</v>
      </c>
      <c r="P104" s="348">
        <f t="shared" si="53"/>
        <v>8333333.333333334</v>
      </c>
      <c r="Q104" s="395" t="str">
        <f t="shared" si="38"/>
        <v>ok</v>
      </c>
      <c r="R104" s="175">
        <f t="shared" ref="R104:BA104" si="54">SUM(R105:R114)</f>
        <v>0</v>
      </c>
      <c r="S104" s="166">
        <f t="shared" si="54"/>
        <v>0</v>
      </c>
      <c r="T104" s="176">
        <f t="shared" si="54"/>
        <v>0</v>
      </c>
      <c r="U104" s="175">
        <f t="shared" si="54"/>
        <v>0</v>
      </c>
      <c r="V104" s="166">
        <f t="shared" si="54"/>
        <v>0</v>
      </c>
      <c r="W104" s="176">
        <f t="shared" si="54"/>
        <v>0</v>
      </c>
      <c r="X104" s="175">
        <f t="shared" si="54"/>
        <v>0</v>
      </c>
      <c r="Y104" s="166">
        <f t="shared" si="54"/>
        <v>0</v>
      </c>
      <c r="Z104" s="176">
        <f t="shared" si="54"/>
        <v>0</v>
      </c>
      <c r="AA104" s="175">
        <f t="shared" si="54"/>
        <v>0</v>
      </c>
      <c r="AB104" s="166">
        <f t="shared" si="54"/>
        <v>0</v>
      </c>
      <c r="AC104" s="176">
        <f t="shared" si="54"/>
        <v>0</v>
      </c>
      <c r="AD104" s="175">
        <f t="shared" si="54"/>
        <v>0</v>
      </c>
      <c r="AE104" s="166">
        <f t="shared" si="54"/>
        <v>0</v>
      </c>
      <c r="AF104" s="176">
        <f t="shared" si="54"/>
        <v>0</v>
      </c>
      <c r="AG104" s="175">
        <f t="shared" si="54"/>
        <v>0</v>
      </c>
      <c r="AH104" s="166">
        <f t="shared" si="54"/>
        <v>0</v>
      </c>
      <c r="AI104" s="176">
        <f t="shared" si="54"/>
        <v>0</v>
      </c>
      <c r="AJ104" s="175">
        <f t="shared" si="54"/>
        <v>0</v>
      </c>
      <c r="AK104" s="166">
        <f t="shared" si="54"/>
        <v>0</v>
      </c>
      <c r="AL104" s="176">
        <f t="shared" si="54"/>
        <v>0</v>
      </c>
      <c r="AM104" s="175">
        <f t="shared" si="54"/>
        <v>0</v>
      </c>
      <c r="AN104" s="166">
        <f t="shared" si="54"/>
        <v>0</v>
      </c>
      <c r="AO104" s="176">
        <f t="shared" si="54"/>
        <v>0</v>
      </c>
      <c r="AP104" s="175">
        <f t="shared" si="54"/>
        <v>0</v>
      </c>
      <c r="AQ104" s="166">
        <f t="shared" si="54"/>
        <v>0</v>
      </c>
      <c r="AR104" s="176">
        <f t="shared" si="54"/>
        <v>0</v>
      </c>
      <c r="AS104" s="175">
        <f t="shared" si="54"/>
        <v>0</v>
      </c>
      <c r="AT104" s="166">
        <f t="shared" si="54"/>
        <v>0</v>
      </c>
      <c r="AU104" s="176">
        <f t="shared" si="54"/>
        <v>0</v>
      </c>
      <c r="AV104" s="175">
        <f t="shared" si="54"/>
        <v>0</v>
      </c>
      <c r="AW104" s="166">
        <f t="shared" si="54"/>
        <v>0</v>
      </c>
      <c r="AX104" s="176">
        <f t="shared" si="54"/>
        <v>0</v>
      </c>
      <c r="AY104" s="175">
        <f t="shared" si="54"/>
        <v>0</v>
      </c>
      <c r="AZ104" s="166">
        <f t="shared" si="54"/>
        <v>0</v>
      </c>
      <c r="BA104" s="176">
        <f t="shared" si="54"/>
        <v>0</v>
      </c>
      <c r="BB104" s="13"/>
      <c r="BC104" s="21">
        <f>SUM(BC105:BC114)</f>
        <v>0</v>
      </c>
      <c r="BD104" s="22">
        <f t="shared" si="37"/>
        <v>0</v>
      </c>
      <c r="BE104" s="13"/>
      <c r="BF104" s="21">
        <f>SUM(BF105:BF114)</f>
        <v>0</v>
      </c>
      <c r="BG104" s="22">
        <f>IFERROR(BF104/L104,0)</f>
        <v>0</v>
      </c>
      <c r="BH104" s="13"/>
      <c r="BI104" s="21">
        <f>SUM(BI105:BI114)</f>
        <v>0</v>
      </c>
      <c r="BJ104" s="22">
        <f>IFERROR(BI104/L104,0)</f>
        <v>0</v>
      </c>
      <c r="BL104" s="40"/>
    </row>
    <row r="105" spans="1:64" ht="14.45">
      <c r="A105" s="13"/>
      <c r="B105" s="340" t="s">
        <v>167</v>
      </c>
      <c r="C105" s="353" t="s">
        <v>293</v>
      </c>
      <c r="D105" s="353" t="s">
        <v>317</v>
      </c>
      <c r="E105" s="353" t="s">
        <v>335</v>
      </c>
      <c r="F105" s="354">
        <v>1</v>
      </c>
      <c r="G105" s="355" t="s">
        <v>336</v>
      </c>
      <c r="H105" s="355">
        <v>1</v>
      </c>
      <c r="I105" s="355"/>
      <c r="J105" s="356">
        <v>1</v>
      </c>
      <c r="K105" s="357">
        <v>10000000</v>
      </c>
      <c r="L105" s="205">
        <f t="shared" ref="L105:L114" si="55">F105*H105*J105*K105</f>
        <v>10000000</v>
      </c>
      <c r="M105" s="13"/>
      <c r="N105" s="179">
        <f>$L105/3</f>
        <v>3333333.3333333335</v>
      </c>
      <c r="O105" s="179">
        <f>$L105/3</f>
        <v>3333333.3333333335</v>
      </c>
      <c r="P105" s="179">
        <f>$L105/3</f>
        <v>3333333.3333333335</v>
      </c>
      <c r="Q105" s="395" t="str">
        <f t="shared" si="38"/>
        <v>ok</v>
      </c>
      <c r="R105" s="177"/>
      <c r="S105" s="169"/>
      <c r="T105" s="178"/>
      <c r="U105" s="177"/>
      <c r="V105" s="169"/>
      <c r="W105" s="178"/>
      <c r="X105" s="177"/>
      <c r="Y105" s="169"/>
      <c r="Z105" s="178"/>
      <c r="AA105" s="177"/>
      <c r="AB105" s="169"/>
      <c r="AC105" s="178"/>
      <c r="AD105" s="177"/>
      <c r="AE105" s="169"/>
      <c r="AF105" s="178"/>
      <c r="AG105" s="177"/>
      <c r="AH105" s="169"/>
      <c r="AI105" s="178"/>
      <c r="AJ105" s="177"/>
      <c r="AK105" s="169"/>
      <c r="AL105" s="178"/>
      <c r="AM105" s="177"/>
      <c r="AN105" s="169"/>
      <c r="AO105" s="178"/>
      <c r="AP105" s="177"/>
      <c r="AQ105" s="169"/>
      <c r="AR105" s="178"/>
      <c r="AS105" s="177"/>
      <c r="AT105" s="169"/>
      <c r="AU105" s="178"/>
      <c r="AV105" s="177"/>
      <c r="AW105" s="169"/>
      <c r="AX105" s="178"/>
      <c r="AY105" s="177"/>
      <c r="AZ105" s="169"/>
      <c r="BA105" s="178"/>
      <c r="BB105" s="13"/>
      <c r="BC105" s="26"/>
      <c r="BD105" s="27">
        <f t="shared" si="37"/>
        <v>0</v>
      </c>
      <c r="BE105" s="13"/>
      <c r="BF105" s="26"/>
      <c r="BG105" s="27">
        <f t="shared" ref="BG105:BG114" si="56">IFERROR(BF105/L105,0)</f>
        <v>0</v>
      </c>
      <c r="BH105" s="13"/>
      <c r="BI105" s="26">
        <f t="shared" ref="BI105:BI114" si="57">BC105+BF105</f>
        <v>0</v>
      </c>
      <c r="BJ105" s="27">
        <f t="shared" ref="BJ105:BJ114" si="58">IFERROR(BI105/L105,0)</f>
        <v>0</v>
      </c>
      <c r="BL105" s="43"/>
    </row>
    <row r="106" spans="1:64" ht="14.45">
      <c r="A106" s="13"/>
      <c r="B106" s="340" t="s">
        <v>168</v>
      </c>
      <c r="C106" s="267" t="s">
        <v>219</v>
      </c>
      <c r="D106" s="329" t="s">
        <v>337</v>
      </c>
      <c r="E106" s="267" t="s">
        <v>338</v>
      </c>
      <c r="F106" s="326">
        <v>1</v>
      </c>
      <c r="G106" s="303" t="s">
        <v>338</v>
      </c>
      <c r="H106" s="303">
        <v>1</v>
      </c>
      <c r="I106" s="303"/>
      <c r="J106" s="359">
        <v>1</v>
      </c>
      <c r="K106" s="305">
        <v>7500000</v>
      </c>
      <c r="L106" s="205">
        <f t="shared" si="55"/>
        <v>7500000</v>
      </c>
      <c r="M106" s="13"/>
      <c r="N106" s="179">
        <f t="shared" ref="N106:P114" si="59">$L106/3</f>
        <v>2500000</v>
      </c>
      <c r="O106" s="179">
        <f t="shared" si="59"/>
        <v>2500000</v>
      </c>
      <c r="P106" s="179">
        <f t="shared" si="59"/>
        <v>2500000</v>
      </c>
      <c r="Q106" s="395" t="str">
        <f t="shared" si="38"/>
        <v>ok</v>
      </c>
      <c r="R106" s="179"/>
      <c r="S106" s="168"/>
      <c r="T106" s="180"/>
      <c r="U106" s="179"/>
      <c r="V106" s="168"/>
      <c r="W106" s="180"/>
      <c r="X106" s="179"/>
      <c r="Y106" s="168"/>
      <c r="Z106" s="180"/>
      <c r="AA106" s="179"/>
      <c r="AB106" s="168"/>
      <c r="AC106" s="180"/>
      <c r="AD106" s="179"/>
      <c r="AE106" s="168"/>
      <c r="AF106" s="180"/>
      <c r="AG106" s="179"/>
      <c r="AH106" s="168"/>
      <c r="AI106" s="180"/>
      <c r="AJ106" s="179"/>
      <c r="AK106" s="168"/>
      <c r="AL106" s="180"/>
      <c r="AM106" s="179"/>
      <c r="AN106" s="168"/>
      <c r="AO106" s="180"/>
      <c r="AP106" s="179"/>
      <c r="AQ106" s="168"/>
      <c r="AR106" s="180"/>
      <c r="AS106" s="179"/>
      <c r="AT106" s="168"/>
      <c r="AU106" s="180"/>
      <c r="AV106" s="179"/>
      <c r="AW106" s="168"/>
      <c r="AX106" s="180"/>
      <c r="AY106" s="179"/>
      <c r="AZ106" s="168"/>
      <c r="BA106" s="180"/>
      <c r="BB106" s="13"/>
      <c r="BC106" s="26"/>
      <c r="BD106" s="27">
        <f t="shared" si="37"/>
        <v>0</v>
      </c>
      <c r="BE106" s="13"/>
      <c r="BF106" s="26"/>
      <c r="BG106" s="27">
        <f t="shared" si="56"/>
        <v>0</v>
      </c>
      <c r="BH106" s="13"/>
      <c r="BI106" s="26">
        <f t="shared" si="57"/>
        <v>0</v>
      </c>
      <c r="BJ106" s="27">
        <f t="shared" si="58"/>
        <v>0</v>
      </c>
      <c r="BL106" s="43"/>
    </row>
    <row r="107" spans="1:64" ht="14.45" outlineLevel="1">
      <c r="A107" s="13"/>
      <c r="B107" s="340" t="s">
        <v>169</v>
      </c>
      <c r="C107" s="267" t="s">
        <v>219</v>
      </c>
      <c r="D107" s="267" t="s">
        <v>299</v>
      </c>
      <c r="E107" s="267" t="s">
        <v>338</v>
      </c>
      <c r="F107" s="267">
        <v>1</v>
      </c>
      <c r="G107" s="267" t="s">
        <v>338</v>
      </c>
      <c r="H107" s="267">
        <v>1</v>
      </c>
      <c r="I107" s="267"/>
      <c r="J107" s="359">
        <v>1</v>
      </c>
      <c r="K107" s="24">
        <v>7500000</v>
      </c>
      <c r="L107" s="205">
        <f t="shared" si="55"/>
        <v>7500000</v>
      </c>
      <c r="M107" s="13"/>
      <c r="N107" s="179">
        <f t="shared" si="59"/>
        <v>2500000</v>
      </c>
      <c r="O107" s="179">
        <f t="shared" si="59"/>
        <v>2500000</v>
      </c>
      <c r="P107" s="179">
        <f t="shared" si="59"/>
        <v>2500000</v>
      </c>
      <c r="Q107" s="395" t="str">
        <f t="shared" si="38"/>
        <v>ok</v>
      </c>
      <c r="R107" s="181"/>
      <c r="S107" s="174"/>
      <c r="T107" s="182"/>
      <c r="U107" s="181"/>
      <c r="V107" s="174"/>
      <c r="W107" s="182"/>
      <c r="X107" s="181"/>
      <c r="Y107" s="174"/>
      <c r="Z107" s="182"/>
      <c r="AA107" s="181"/>
      <c r="AB107" s="174"/>
      <c r="AC107" s="182"/>
      <c r="AD107" s="181"/>
      <c r="AE107" s="174"/>
      <c r="AF107" s="182"/>
      <c r="AG107" s="181"/>
      <c r="AH107" s="174"/>
      <c r="AI107" s="182"/>
      <c r="AJ107" s="181"/>
      <c r="AK107" s="174"/>
      <c r="AL107" s="182"/>
      <c r="AM107" s="181"/>
      <c r="AN107" s="174"/>
      <c r="AO107" s="182"/>
      <c r="AP107" s="181"/>
      <c r="AQ107" s="174"/>
      <c r="AR107" s="182"/>
      <c r="AS107" s="181"/>
      <c r="AT107" s="174"/>
      <c r="AU107" s="182"/>
      <c r="AV107" s="181"/>
      <c r="AW107" s="174"/>
      <c r="AX107" s="182"/>
      <c r="AY107" s="181"/>
      <c r="AZ107" s="174"/>
      <c r="BA107" s="182"/>
      <c r="BB107" s="13"/>
      <c r="BC107" s="26"/>
      <c r="BD107" s="27">
        <f t="shared" si="37"/>
        <v>0</v>
      </c>
      <c r="BE107" s="13"/>
      <c r="BF107" s="26"/>
      <c r="BG107" s="27">
        <f t="shared" si="56"/>
        <v>0</v>
      </c>
      <c r="BH107" s="13"/>
      <c r="BI107" s="26">
        <f t="shared" si="57"/>
        <v>0</v>
      </c>
      <c r="BJ107" s="27">
        <f t="shared" si="58"/>
        <v>0</v>
      </c>
      <c r="BL107" s="43"/>
    </row>
    <row r="108" spans="1:64" ht="14.45" outlineLevel="1">
      <c r="A108" s="13"/>
      <c r="B108" s="340" t="s">
        <v>170</v>
      </c>
      <c r="C108" s="267"/>
      <c r="D108" s="267"/>
      <c r="E108" s="267"/>
      <c r="F108" s="267"/>
      <c r="G108" s="267"/>
      <c r="H108" s="267"/>
      <c r="I108" s="267"/>
      <c r="J108" s="360"/>
      <c r="K108" s="24"/>
      <c r="L108" s="205">
        <f t="shared" si="55"/>
        <v>0</v>
      </c>
      <c r="M108" s="13"/>
      <c r="N108" s="179">
        <f t="shared" si="59"/>
        <v>0</v>
      </c>
      <c r="O108" s="179">
        <f t="shared" si="59"/>
        <v>0</v>
      </c>
      <c r="P108" s="179">
        <f t="shared" si="59"/>
        <v>0</v>
      </c>
      <c r="Q108" s="395" t="str">
        <f t="shared" si="38"/>
        <v>ok</v>
      </c>
      <c r="R108" s="183"/>
      <c r="S108" s="61"/>
      <c r="T108" s="184"/>
      <c r="U108" s="183"/>
      <c r="V108" s="61"/>
      <c r="W108" s="184"/>
      <c r="X108" s="183"/>
      <c r="Y108" s="61"/>
      <c r="Z108" s="184"/>
      <c r="AA108" s="183"/>
      <c r="AB108" s="61"/>
      <c r="AC108" s="184"/>
      <c r="AD108" s="183"/>
      <c r="AE108" s="61"/>
      <c r="AF108" s="184"/>
      <c r="AG108" s="183"/>
      <c r="AH108" s="61"/>
      <c r="AI108" s="184"/>
      <c r="AJ108" s="183"/>
      <c r="AK108" s="61"/>
      <c r="AL108" s="184"/>
      <c r="AM108" s="183"/>
      <c r="AN108" s="61"/>
      <c r="AO108" s="184"/>
      <c r="AP108" s="183"/>
      <c r="AQ108" s="61"/>
      <c r="AR108" s="184"/>
      <c r="AS108" s="183"/>
      <c r="AT108" s="61"/>
      <c r="AU108" s="184"/>
      <c r="AV108" s="183"/>
      <c r="AW108" s="61"/>
      <c r="AX108" s="184"/>
      <c r="AY108" s="183"/>
      <c r="AZ108" s="61"/>
      <c r="BA108" s="184"/>
      <c r="BB108" s="13"/>
      <c r="BC108" s="26"/>
      <c r="BD108" s="27">
        <f t="shared" si="37"/>
        <v>0</v>
      </c>
      <c r="BE108" s="13"/>
      <c r="BF108" s="26"/>
      <c r="BG108" s="27">
        <f t="shared" si="56"/>
        <v>0</v>
      </c>
      <c r="BH108" s="13"/>
      <c r="BI108" s="26">
        <f t="shared" si="57"/>
        <v>0</v>
      </c>
      <c r="BJ108" s="27">
        <f t="shared" si="58"/>
        <v>0</v>
      </c>
      <c r="BL108" s="43"/>
    </row>
    <row r="109" spans="1:64" ht="14.45" outlineLevel="1">
      <c r="A109" s="13"/>
      <c r="B109" s="340" t="s">
        <v>171</v>
      </c>
      <c r="C109" s="267"/>
      <c r="D109" s="329"/>
      <c r="E109" s="267"/>
      <c r="F109" s="267"/>
      <c r="G109" s="23"/>
      <c r="H109" s="23"/>
      <c r="I109" s="23"/>
      <c r="J109" s="56"/>
      <c r="K109" s="24"/>
      <c r="L109" s="205">
        <f t="shared" si="55"/>
        <v>0</v>
      </c>
      <c r="M109" s="13"/>
      <c r="N109" s="179">
        <f t="shared" si="59"/>
        <v>0</v>
      </c>
      <c r="O109" s="179">
        <f t="shared" si="59"/>
        <v>0</v>
      </c>
      <c r="P109" s="179">
        <f t="shared" si="59"/>
        <v>0</v>
      </c>
      <c r="Q109" s="395" t="str">
        <f t="shared" si="38"/>
        <v>ok</v>
      </c>
      <c r="R109" s="183"/>
      <c r="S109" s="61"/>
      <c r="T109" s="184"/>
      <c r="U109" s="183"/>
      <c r="V109" s="61"/>
      <c r="W109" s="184"/>
      <c r="X109" s="183"/>
      <c r="Y109" s="61"/>
      <c r="Z109" s="184"/>
      <c r="AA109" s="183"/>
      <c r="AB109" s="61"/>
      <c r="AC109" s="184"/>
      <c r="AD109" s="183"/>
      <c r="AE109" s="61"/>
      <c r="AF109" s="184"/>
      <c r="AG109" s="183"/>
      <c r="AH109" s="61"/>
      <c r="AI109" s="184"/>
      <c r="AJ109" s="183"/>
      <c r="AK109" s="61"/>
      <c r="AL109" s="184"/>
      <c r="AM109" s="183"/>
      <c r="AN109" s="61"/>
      <c r="AO109" s="184"/>
      <c r="AP109" s="183"/>
      <c r="AQ109" s="61"/>
      <c r="AR109" s="184"/>
      <c r="AS109" s="183"/>
      <c r="AT109" s="61"/>
      <c r="AU109" s="184"/>
      <c r="AV109" s="183"/>
      <c r="AW109" s="61"/>
      <c r="AX109" s="184"/>
      <c r="AY109" s="183"/>
      <c r="AZ109" s="61"/>
      <c r="BA109" s="184"/>
      <c r="BB109" s="13"/>
      <c r="BC109" s="26"/>
      <c r="BD109" s="27">
        <f t="shared" si="37"/>
        <v>0</v>
      </c>
      <c r="BE109" s="13"/>
      <c r="BF109" s="26"/>
      <c r="BG109" s="27">
        <f t="shared" si="56"/>
        <v>0</v>
      </c>
      <c r="BH109" s="13"/>
      <c r="BI109" s="26">
        <f t="shared" si="57"/>
        <v>0</v>
      </c>
      <c r="BJ109" s="27">
        <f t="shared" si="58"/>
        <v>0</v>
      </c>
      <c r="BL109" s="43"/>
    </row>
    <row r="110" spans="1:64" ht="14.45" outlineLevel="1">
      <c r="A110" s="13"/>
      <c r="B110" s="340" t="s">
        <v>172</v>
      </c>
      <c r="C110" s="267"/>
      <c r="D110" s="329"/>
      <c r="E110" s="267"/>
      <c r="F110" s="267"/>
      <c r="G110" s="23"/>
      <c r="H110" s="23"/>
      <c r="I110" s="23"/>
      <c r="J110" s="56"/>
      <c r="K110" s="24"/>
      <c r="L110" s="205">
        <f t="shared" si="55"/>
        <v>0</v>
      </c>
      <c r="M110" s="13"/>
      <c r="N110" s="179">
        <f t="shared" si="59"/>
        <v>0</v>
      </c>
      <c r="O110" s="179">
        <f t="shared" si="59"/>
        <v>0</v>
      </c>
      <c r="P110" s="179">
        <f t="shared" si="59"/>
        <v>0</v>
      </c>
      <c r="Q110" s="395" t="str">
        <f t="shared" si="38"/>
        <v>ok</v>
      </c>
      <c r="R110" s="183"/>
      <c r="S110" s="61"/>
      <c r="T110" s="184"/>
      <c r="U110" s="183"/>
      <c r="V110" s="61"/>
      <c r="W110" s="184"/>
      <c r="X110" s="183"/>
      <c r="Y110" s="61"/>
      <c r="Z110" s="184"/>
      <c r="AA110" s="183"/>
      <c r="AB110" s="61"/>
      <c r="AC110" s="184"/>
      <c r="AD110" s="183"/>
      <c r="AE110" s="61"/>
      <c r="AF110" s="184"/>
      <c r="AG110" s="183"/>
      <c r="AH110" s="61"/>
      <c r="AI110" s="184"/>
      <c r="AJ110" s="183"/>
      <c r="AK110" s="61"/>
      <c r="AL110" s="184"/>
      <c r="AM110" s="183"/>
      <c r="AN110" s="61"/>
      <c r="AO110" s="184"/>
      <c r="AP110" s="183"/>
      <c r="AQ110" s="61"/>
      <c r="AR110" s="184"/>
      <c r="AS110" s="183"/>
      <c r="AT110" s="61"/>
      <c r="AU110" s="184"/>
      <c r="AV110" s="183"/>
      <c r="AW110" s="61"/>
      <c r="AX110" s="184"/>
      <c r="AY110" s="183"/>
      <c r="AZ110" s="61"/>
      <c r="BA110" s="184"/>
      <c r="BB110" s="13"/>
      <c r="BC110" s="26"/>
      <c r="BD110" s="27">
        <f t="shared" si="37"/>
        <v>0</v>
      </c>
      <c r="BE110" s="13"/>
      <c r="BF110" s="26"/>
      <c r="BG110" s="27">
        <f t="shared" si="56"/>
        <v>0</v>
      </c>
      <c r="BH110" s="13"/>
      <c r="BI110" s="26">
        <f t="shared" si="57"/>
        <v>0</v>
      </c>
      <c r="BJ110" s="27">
        <f t="shared" si="58"/>
        <v>0</v>
      </c>
      <c r="BL110" s="43"/>
    </row>
    <row r="111" spans="1:64" ht="14.45" outlineLevel="1">
      <c r="A111" s="13"/>
      <c r="B111" s="340" t="s">
        <v>173</v>
      </c>
      <c r="C111" s="267"/>
      <c r="D111" s="329"/>
      <c r="E111" s="267"/>
      <c r="F111" s="267"/>
      <c r="G111" s="23"/>
      <c r="H111" s="23"/>
      <c r="I111" s="23"/>
      <c r="J111" s="56"/>
      <c r="K111" s="24"/>
      <c r="L111" s="205">
        <f t="shared" si="55"/>
        <v>0</v>
      </c>
      <c r="M111" s="13"/>
      <c r="N111" s="179">
        <f t="shared" si="59"/>
        <v>0</v>
      </c>
      <c r="O111" s="179">
        <f t="shared" si="59"/>
        <v>0</v>
      </c>
      <c r="P111" s="179">
        <f t="shared" si="59"/>
        <v>0</v>
      </c>
      <c r="Q111" s="395" t="str">
        <f t="shared" si="38"/>
        <v>ok</v>
      </c>
      <c r="R111" s="183"/>
      <c r="S111" s="61"/>
      <c r="T111" s="184"/>
      <c r="U111" s="183"/>
      <c r="V111" s="61"/>
      <c r="W111" s="184"/>
      <c r="X111" s="183"/>
      <c r="Y111" s="61"/>
      <c r="Z111" s="184"/>
      <c r="AA111" s="183"/>
      <c r="AB111" s="61"/>
      <c r="AC111" s="184"/>
      <c r="AD111" s="183"/>
      <c r="AE111" s="61"/>
      <c r="AF111" s="184"/>
      <c r="AG111" s="183"/>
      <c r="AH111" s="61"/>
      <c r="AI111" s="184"/>
      <c r="AJ111" s="183"/>
      <c r="AK111" s="61"/>
      <c r="AL111" s="184"/>
      <c r="AM111" s="183"/>
      <c r="AN111" s="61"/>
      <c r="AO111" s="184"/>
      <c r="AP111" s="183"/>
      <c r="AQ111" s="61"/>
      <c r="AR111" s="184"/>
      <c r="AS111" s="183"/>
      <c r="AT111" s="61"/>
      <c r="AU111" s="184"/>
      <c r="AV111" s="183"/>
      <c r="AW111" s="61"/>
      <c r="AX111" s="184"/>
      <c r="AY111" s="183"/>
      <c r="AZ111" s="61"/>
      <c r="BA111" s="184"/>
      <c r="BB111" s="13"/>
      <c r="BC111" s="26"/>
      <c r="BD111" s="27">
        <f t="shared" si="37"/>
        <v>0</v>
      </c>
      <c r="BE111" s="13"/>
      <c r="BF111" s="26"/>
      <c r="BG111" s="27">
        <f t="shared" si="56"/>
        <v>0</v>
      </c>
      <c r="BH111" s="13"/>
      <c r="BI111" s="26">
        <f t="shared" si="57"/>
        <v>0</v>
      </c>
      <c r="BJ111" s="27">
        <f t="shared" si="58"/>
        <v>0</v>
      </c>
      <c r="BL111" s="43"/>
    </row>
    <row r="112" spans="1:64" ht="14.45" outlineLevel="1">
      <c r="A112" s="13"/>
      <c r="B112" s="340" t="s">
        <v>174</v>
      </c>
      <c r="C112" s="267"/>
      <c r="D112" s="329"/>
      <c r="E112" s="267"/>
      <c r="F112" s="267"/>
      <c r="G112" s="23"/>
      <c r="H112" s="23"/>
      <c r="I112" s="23"/>
      <c r="J112" s="56"/>
      <c r="K112" s="24"/>
      <c r="L112" s="205">
        <f t="shared" si="55"/>
        <v>0</v>
      </c>
      <c r="M112" s="13"/>
      <c r="N112" s="179">
        <f t="shared" si="59"/>
        <v>0</v>
      </c>
      <c r="O112" s="179">
        <f t="shared" si="59"/>
        <v>0</v>
      </c>
      <c r="P112" s="179">
        <f t="shared" si="59"/>
        <v>0</v>
      </c>
      <c r="Q112" s="395" t="str">
        <f t="shared" si="38"/>
        <v>ok</v>
      </c>
      <c r="R112" s="183"/>
      <c r="S112" s="61"/>
      <c r="T112" s="184"/>
      <c r="U112" s="183"/>
      <c r="V112" s="61"/>
      <c r="W112" s="184"/>
      <c r="X112" s="183"/>
      <c r="Y112" s="61"/>
      <c r="Z112" s="184"/>
      <c r="AA112" s="183"/>
      <c r="AB112" s="61"/>
      <c r="AC112" s="184"/>
      <c r="AD112" s="183"/>
      <c r="AE112" s="61"/>
      <c r="AF112" s="184"/>
      <c r="AG112" s="183"/>
      <c r="AH112" s="61"/>
      <c r="AI112" s="184"/>
      <c r="AJ112" s="183"/>
      <c r="AK112" s="61"/>
      <c r="AL112" s="184"/>
      <c r="AM112" s="183"/>
      <c r="AN112" s="61"/>
      <c r="AO112" s="184"/>
      <c r="AP112" s="183"/>
      <c r="AQ112" s="61"/>
      <c r="AR112" s="184"/>
      <c r="AS112" s="183"/>
      <c r="AT112" s="61"/>
      <c r="AU112" s="184"/>
      <c r="AV112" s="183"/>
      <c r="AW112" s="61"/>
      <c r="AX112" s="184"/>
      <c r="AY112" s="183"/>
      <c r="AZ112" s="61"/>
      <c r="BA112" s="184"/>
      <c r="BB112" s="13"/>
      <c r="BC112" s="26"/>
      <c r="BD112" s="27">
        <f t="shared" si="37"/>
        <v>0</v>
      </c>
      <c r="BE112" s="13"/>
      <c r="BF112" s="26"/>
      <c r="BG112" s="27">
        <f t="shared" si="56"/>
        <v>0</v>
      </c>
      <c r="BH112" s="13"/>
      <c r="BI112" s="26">
        <f t="shared" si="57"/>
        <v>0</v>
      </c>
      <c r="BJ112" s="27">
        <f t="shared" si="58"/>
        <v>0</v>
      </c>
      <c r="BL112" s="43"/>
    </row>
    <row r="113" spans="1:64" ht="14.45" outlineLevel="1">
      <c r="A113" s="13"/>
      <c r="B113" s="340" t="s">
        <v>175</v>
      </c>
      <c r="C113" s="267"/>
      <c r="D113" s="329"/>
      <c r="E113" s="267"/>
      <c r="F113" s="267"/>
      <c r="G113" s="23"/>
      <c r="H113" s="23"/>
      <c r="I113" s="23"/>
      <c r="J113" s="56"/>
      <c r="K113" s="24"/>
      <c r="L113" s="205">
        <f t="shared" si="55"/>
        <v>0</v>
      </c>
      <c r="M113" s="13"/>
      <c r="N113" s="179">
        <f t="shared" si="59"/>
        <v>0</v>
      </c>
      <c r="O113" s="179">
        <f t="shared" si="59"/>
        <v>0</v>
      </c>
      <c r="P113" s="179">
        <f t="shared" si="59"/>
        <v>0</v>
      </c>
      <c r="Q113" s="395" t="str">
        <f t="shared" si="38"/>
        <v>ok</v>
      </c>
      <c r="R113" s="183"/>
      <c r="S113" s="61"/>
      <c r="T113" s="184"/>
      <c r="U113" s="183"/>
      <c r="V113" s="61"/>
      <c r="W113" s="184"/>
      <c r="X113" s="183"/>
      <c r="Y113" s="61"/>
      <c r="Z113" s="184"/>
      <c r="AA113" s="183"/>
      <c r="AB113" s="61"/>
      <c r="AC113" s="184"/>
      <c r="AD113" s="183"/>
      <c r="AE113" s="61"/>
      <c r="AF113" s="184"/>
      <c r="AG113" s="183"/>
      <c r="AH113" s="61"/>
      <c r="AI113" s="184"/>
      <c r="AJ113" s="183"/>
      <c r="AK113" s="61"/>
      <c r="AL113" s="184"/>
      <c r="AM113" s="183"/>
      <c r="AN113" s="61"/>
      <c r="AO113" s="184"/>
      <c r="AP113" s="183"/>
      <c r="AQ113" s="61"/>
      <c r="AR113" s="184"/>
      <c r="AS113" s="183"/>
      <c r="AT113" s="61"/>
      <c r="AU113" s="184"/>
      <c r="AV113" s="183"/>
      <c r="AW113" s="61"/>
      <c r="AX113" s="184"/>
      <c r="AY113" s="183"/>
      <c r="AZ113" s="61"/>
      <c r="BA113" s="184"/>
      <c r="BB113" s="13"/>
      <c r="BC113" s="26"/>
      <c r="BD113" s="27">
        <f t="shared" si="37"/>
        <v>0</v>
      </c>
      <c r="BE113" s="13"/>
      <c r="BF113" s="26"/>
      <c r="BG113" s="27">
        <f t="shared" si="56"/>
        <v>0</v>
      </c>
      <c r="BH113" s="13"/>
      <c r="BI113" s="26">
        <f t="shared" si="57"/>
        <v>0</v>
      </c>
      <c r="BJ113" s="27">
        <f t="shared" si="58"/>
        <v>0</v>
      </c>
      <c r="BL113" s="43"/>
    </row>
    <row r="114" spans="1:64" outlineLevel="1" thickBot="1">
      <c r="A114" s="13"/>
      <c r="B114" s="340" t="s">
        <v>176</v>
      </c>
      <c r="C114" s="317"/>
      <c r="D114" s="358"/>
      <c r="E114" s="317"/>
      <c r="F114" s="341"/>
      <c r="G114" s="192"/>
      <c r="H114" s="192"/>
      <c r="I114" s="192"/>
      <c r="J114" s="193"/>
      <c r="K114" s="194"/>
      <c r="L114" s="205">
        <f t="shared" si="55"/>
        <v>0</v>
      </c>
      <c r="M114" s="13"/>
      <c r="N114" s="179">
        <f t="shared" si="59"/>
        <v>0</v>
      </c>
      <c r="O114" s="179">
        <f t="shared" si="59"/>
        <v>0</v>
      </c>
      <c r="P114" s="179">
        <f t="shared" si="59"/>
        <v>0</v>
      </c>
      <c r="Q114" s="395" t="str">
        <f t="shared" si="38"/>
        <v>ok</v>
      </c>
      <c r="R114" s="185"/>
      <c r="S114" s="66"/>
      <c r="T114" s="186"/>
      <c r="U114" s="185"/>
      <c r="V114" s="66"/>
      <c r="W114" s="186"/>
      <c r="X114" s="185"/>
      <c r="Y114" s="66"/>
      <c r="Z114" s="186"/>
      <c r="AA114" s="185"/>
      <c r="AB114" s="66"/>
      <c r="AC114" s="186"/>
      <c r="AD114" s="185"/>
      <c r="AE114" s="66"/>
      <c r="AF114" s="186"/>
      <c r="AG114" s="185"/>
      <c r="AH114" s="66"/>
      <c r="AI114" s="186"/>
      <c r="AJ114" s="185"/>
      <c r="AK114" s="66"/>
      <c r="AL114" s="186"/>
      <c r="AM114" s="185"/>
      <c r="AN114" s="66"/>
      <c r="AO114" s="186"/>
      <c r="AP114" s="185"/>
      <c r="AQ114" s="66"/>
      <c r="AR114" s="186"/>
      <c r="AS114" s="185"/>
      <c r="AT114" s="66"/>
      <c r="AU114" s="186"/>
      <c r="AV114" s="185"/>
      <c r="AW114" s="66"/>
      <c r="AX114" s="186"/>
      <c r="AY114" s="185"/>
      <c r="AZ114" s="66"/>
      <c r="BA114" s="186"/>
      <c r="BB114" s="13"/>
      <c r="BC114" s="155"/>
      <c r="BD114" s="197">
        <f t="shared" si="37"/>
        <v>0</v>
      </c>
      <c r="BE114" s="13"/>
      <c r="BF114" s="155"/>
      <c r="BG114" s="27">
        <f t="shared" si="56"/>
        <v>0</v>
      </c>
      <c r="BH114" s="13"/>
      <c r="BI114" s="26">
        <f t="shared" si="57"/>
        <v>0</v>
      </c>
      <c r="BJ114" s="27">
        <f t="shared" si="58"/>
        <v>0</v>
      </c>
      <c r="BL114" s="198"/>
    </row>
    <row r="115" spans="1:64" ht="15" customHeight="1" thickBot="1">
      <c r="A115" s="13"/>
      <c r="B115" s="388" t="s">
        <v>177</v>
      </c>
      <c r="C115" s="387"/>
      <c r="D115" s="387"/>
      <c r="E115" s="387"/>
      <c r="F115" s="387"/>
      <c r="G115" s="387"/>
      <c r="H115" s="387"/>
      <c r="I115" s="387"/>
      <c r="J115" s="387"/>
      <c r="K115" s="387"/>
      <c r="L115" s="348">
        <f>SUM(L116:L125)</f>
        <v>25000000</v>
      </c>
      <c r="M115" s="20"/>
      <c r="N115" s="348">
        <f t="shared" ref="N115:P115" si="60">SUM(N116:N125)</f>
        <v>8333333.333333334</v>
      </c>
      <c r="O115" s="348">
        <f t="shared" si="60"/>
        <v>8333333.333333334</v>
      </c>
      <c r="P115" s="348">
        <f t="shared" si="60"/>
        <v>8333333.333333334</v>
      </c>
      <c r="Q115" s="395" t="str">
        <f t="shared" si="38"/>
        <v>ok</v>
      </c>
      <c r="R115" s="175">
        <f t="shared" ref="R115:BA115" si="61">SUM(R116:R125)</f>
        <v>0</v>
      </c>
      <c r="S115" s="166">
        <f t="shared" si="61"/>
        <v>0</v>
      </c>
      <c r="T115" s="176">
        <f t="shared" si="61"/>
        <v>0</v>
      </c>
      <c r="U115" s="175">
        <f t="shared" si="61"/>
        <v>0</v>
      </c>
      <c r="V115" s="166">
        <f t="shared" si="61"/>
        <v>0</v>
      </c>
      <c r="W115" s="176">
        <f t="shared" si="61"/>
        <v>0</v>
      </c>
      <c r="X115" s="175">
        <f t="shared" si="61"/>
        <v>0</v>
      </c>
      <c r="Y115" s="166">
        <f t="shared" si="61"/>
        <v>0</v>
      </c>
      <c r="Z115" s="176">
        <f t="shared" si="61"/>
        <v>0</v>
      </c>
      <c r="AA115" s="175">
        <f t="shared" si="61"/>
        <v>0</v>
      </c>
      <c r="AB115" s="166">
        <f t="shared" si="61"/>
        <v>0</v>
      </c>
      <c r="AC115" s="176">
        <f t="shared" si="61"/>
        <v>0</v>
      </c>
      <c r="AD115" s="175">
        <f t="shared" si="61"/>
        <v>0</v>
      </c>
      <c r="AE115" s="166">
        <f t="shared" si="61"/>
        <v>0</v>
      </c>
      <c r="AF115" s="176">
        <f t="shared" si="61"/>
        <v>0</v>
      </c>
      <c r="AG115" s="175">
        <f t="shared" si="61"/>
        <v>0</v>
      </c>
      <c r="AH115" s="166">
        <f t="shared" si="61"/>
        <v>0</v>
      </c>
      <c r="AI115" s="176">
        <f t="shared" si="61"/>
        <v>0</v>
      </c>
      <c r="AJ115" s="175">
        <f t="shared" si="61"/>
        <v>0</v>
      </c>
      <c r="AK115" s="166">
        <f t="shared" si="61"/>
        <v>0</v>
      </c>
      <c r="AL115" s="176">
        <f t="shared" si="61"/>
        <v>0</v>
      </c>
      <c r="AM115" s="175">
        <f t="shared" si="61"/>
        <v>0</v>
      </c>
      <c r="AN115" s="166">
        <f t="shared" si="61"/>
        <v>0</v>
      </c>
      <c r="AO115" s="176">
        <f t="shared" si="61"/>
        <v>0</v>
      </c>
      <c r="AP115" s="175">
        <f t="shared" si="61"/>
        <v>0</v>
      </c>
      <c r="AQ115" s="166">
        <f t="shared" si="61"/>
        <v>0</v>
      </c>
      <c r="AR115" s="176">
        <f t="shared" si="61"/>
        <v>0</v>
      </c>
      <c r="AS115" s="175">
        <f t="shared" si="61"/>
        <v>0</v>
      </c>
      <c r="AT115" s="166">
        <f t="shared" si="61"/>
        <v>0</v>
      </c>
      <c r="AU115" s="176">
        <f t="shared" si="61"/>
        <v>0</v>
      </c>
      <c r="AV115" s="175">
        <f t="shared" si="61"/>
        <v>0</v>
      </c>
      <c r="AW115" s="166">
        <f t="shared" si="61"/>
        <v>0</v>
      </c>
      <c r="AX115" s="176">
        <f t="shared" si="61"/>
        <v>0</v>
      </c>
      <c r="AY115" s="175">
        <f t="shared" si="61"/>
        <v>0</v>
      </c>
      <c r="AZ115" s="166">
        <f t="shared" si="61"/>
        <v>0</v>
      </c>
      <c r="BA115" s="176">
        <f t="shared" si="61"/>
        <v>0</v>
      </c>
      <c r="BB115" s="13"/>
      <c r="BC115" s="21">
        <f>SUM(BC116:BC125)</f>
        <v>0</v>
      </c>
      <c r="BD115" s="22">
        <f t="shared" si="37"/>
        <v>0</v>
      </c>
      <c r="BE115" s="13"/>
      <c r="BF115" s="21">
        <f>SUM(BF116:BF125)</f>
        <v>0</v>
      </c>
      <c r="BG115" s="22">
        <f>IFERROR(BF115/L115,0)</f>
        <v>0</v>
      </c>
      <c r="BH115" s="13"/>
      <c r="BI115" s="21">
        <f>SUM(BI116:BI125)</f>
        <v>0</v>
      </c>
      <c r="BJ115" s="22">
        <f>IFERROR(BI115/L115,0)</f>
        <v>0</v>
      </c>
      <c r="BL115" s="40"/>
    </row>
    <row r="116" spans="1:64" ht="14.45">
      <c r="A116" s="13"/>
      <c r="B116" s="340" t="s">
        <v>178</v>
      </c>
      <c r="C116" s="353" t="s">
        <v>293</v>
      </c>
      <c r="D116" s="353" t="s">
        <v>317</v>
      </c>
      <c r="E116" s="353" t="s">
        <v>335</v>
      </c>
      <c r="F116" s="354">
        <v>1</v>
      </c>
      <c r="G116" s="355" t="s">
        <v>336</v>
      </c>
      <c r="H116" s="355">
        <v>1</v>
      </c>
      <c r="I116" s="355"/>
      <c r="J116" s="356">
        <v>1</v>
      </c>
      <c r="K116" s="357">
        <v>10000000</v>
      </c>
      <c r="L116" s="205">
        <f t="shared" ref="L116:L125" si="62">F116*H116*J116*K116</f>
        <v>10000000</v>
      </c>
      <c r="M116" s="13"/>
      <c r="N116" s="179">
        <f>$L116/3</f>
        <v>3333333.3333333335</v>
      </c>
      <c r="O116" s="179">
        <f>$L116/3</f>
        <v>3333333.3333333335</v>
      </c>
      <c r="P116" s="179">
        <f>$L116/3</f>
        <v>3333333.3333333335</v>
      </c>
      <c r="Q116" s="395" t="str">
        <f t="shared" si="38"/>
        <v>ok</v>
      </c>
      <c r="R116" s="177"/>
      <c r="S116" s="169"/>
      <c r="T116" s="178"/>
      <c r="U116" s="177"/>
      <c r="V116" s="169"/>
      <c r="W116" s="178"/>
      <c r="X116" s="177"/>
      <c r="Y116" s="169"/>
      <c r="Z116" s="178"/>
      <c r="AA116" s="177"/>
      <c r="AB116" s="169"/>
      <c r="AC116" s="178"/>
      <c r="AD116" s="177"/>
      <c r="AE116" s="169"/>
      <c r="AF116" s="178"/>
      <c r="AG116" s="177"/>
      <c r="AH116" s="169"/>
      <c r="AI116" s="178"/>
      <c r="AJ116" s="177"/>
      <c r="AK116" s="169"/>
      <c r="AL116" s="178"/>
      <c r="AM116" s="177"/>
      <c r="AN116" s="169"/>
      <c r="AO116" s="178"/>
      <c r="AP116" s="177"/>
      <c r="AQ116" s="169"/>
      <c r="AR116" s="178"/>
      <c r="AS116" s="177"/>
      <c r="AT116" s="169"/>
      <c r="AU116" s="178"/>
      <c r="AV116" s="177"/>
      <c r="AW116" s="169"/>
      <c r="AX116" s="178"/>
      <c r="AY116" s="177"/>
      <c r="AZ116" s="169"/>
      <c r="BA116" s="178"/>
      <c r="BB116" s="13"/>
      <c r="BC116" s="26"/>
      <c r="BD116" s="27">
        <f t="shared" si="37"/>
        <v>0</v>
      </c>
      <c r="BE116" s="13"/>
      <c r="BF116" s="26"/>
      <c r="BG116" s="27">
        <f t="shared" ref="BG116:BG125" si="63">IFERROR(BF116/L116,0)</f>
        <v>0</v>
      </c>
      <c r="BH116" s="13"/>
      <c r="BI116" s="26">
        <f t="shared" ref="BI116:BI125" si="64">BC116+BF116</f>
        <v>0</v>
      </c>
      <c r="BJ116" s="27">
        <f t="shared" ref="BJ116:BJ125" si="65">IFERROR(BI116/L116,0)</f>
        <v>0</v>
      </c>
      <c r="BL116" s="43"/>
    </row>
    <row r="117" spans="1:64" ht="14.45">
      <c r="A117" s="13"/>
      <c r="B117" s="340" t="s">
        <v>179</v>
      </c>
      <c r="C117" s="267" t="s">
        <v>219</v>
      </c>
      <c r="D117" s="329" t="s">
        <v>337</v>
      </c>
      <c r="E117" s="267" t="s">
        <v>338</v>
      </c>
      <c r="F117" s="326">
        <v>1</v>
      </c>
      <c r="G117" s="303" t="s">
        <v>338</v>
      </c>
      <c r="H117" s="303">
        <v>1</v>
      </c>
      <c r="I117" s="303"/>
      <c r="J117" s="359">
        <v>1</v>
      </c>
      <c r="K117" s="305">
        <v>7500000</v>
      </c>
      <c r="L117" s="205">
        <f t="shared" si="62"/>
        <v>7500000</v>
      </c>
      <c r="M117" s="13"/>
      <c r="N117" s="179">
        <f t="shared" ref="N117:P125" si="66">$L117/3</f>
        <v>2500000</v>
      </c>
      <c r="O117" s="179">
        <f t="shared" si="66"/>
        <v>2500000</v>
      </c>
      <c r="P117" s="179">
        <f t="shared" si="66"/>
        <v>2500000</v>
      </c>
      <c r="Q117" s="395" t="str">
        <f t="shared" si="38"/>
        <v>ok</v>
      </c>
      <c r="R117" s="179"/>
      <c r="S117" s="168"/>
      <c r="T117" s="180"/>
      <c r="U117" s="179"/>
      <c r="V117" s="168"/>
      <c r="W117" s="180"/>
      <c r="X117" s="179"/>
      <c r="Y117" s="168"/>
      <c r="Z117" s="180"/>
      <c r="AA117" s="179"/>
      <c r="AB117" s="168"/>
      <c r="AC117" s="180"/>
      <c r="AD117" s="179"/>
      <c r="AE117" s="168"/>
      <c r="AF117" s="180"/>
      <c r="AG117" s="179"/>
      <c r="AH117" s="168"/>
      <c r="AI117" s="180"/>
      <c r="AJ117" s="179"/>
      <c r="AK117" s="168"/>
      <c r="AL117" s="180"/>
      <c r="AM117" s="179"/>
      <c r="AN117" s="168"/>
      <c r="AO117" s="180"/>
      <c r="AP117" s="179"/>
      <c r="AQ117" s="168"/>
      <c r="AR117" s="180"/>
      <c r="AS117" s="179"/>
      <c r="AT117" s="168"/>
      <c r="AU117" s="180"/>
      <c r="AV117" s="179"/>
      <c r="AW117" s="168"/>
      <c r="AX117" s="180"/>
      <c r="AY117" s="179"/>
      <c r="AZ117" s="168"/>
      <c r="BA117" s="180"/>
      <c r="BB117" s="13"/>
      <c r="BC117" s="26"/>
      <c r="BD117" s="27">
        <f t="shared" si="37"/>
        <v>0</v>
      </c>
      <c r="BE117" s="13"/>
      <c r="BF117" s="26"/>
      <c r="BG117" s="27">
        <f t="shared" si="63"/>
        <v>0</v>
      </c>
      <c r="BH117" s="13"/>
      <c r="BI117" s="26">
        <f t="shared" si="64"/>
        <v>0</v>
      </c>
      <c r="BJ117" s="27">
        <f t="shared" si="65"/>
        <v>0</v>
      </c>
      <c r="BL117" s="43"/>
    </row>
    <row r="118" spans="1:64" ht="14.45" outlineLevel="1">
      <c r="A118" s="13"/>
      <c r="B118" s="340" t="s">
        <v>180</v>
      </c>
      <c r="C118" s="267" t="s">
        <v>219</v>
      </c>
      <c r="D118" s="267" t="s">
        <v>299</v>
      </c>
      <c r="E118" s="267" t="s">
        <v>338</v>
      </c>
      <c r="F118" s="267">
        <v>1</v>
      </c>
      <c r="G118" s="267" t="s">
        <v>338</v>
      </c>
      <c r="H118" s="267">
        <v>1</v>
      </c>
      <c r="I118" s="267"/>
      <c r="J118" s="359">
        <v>1</v>
      </c>
      <c r="K118" s="24">
        <v>7500000</v>
      </c>
      <c r="L118" s="205">
        <f t="shared" si="62"/>
        <v>7500000</v>
      </c>
      <c r="M118" s="13"/>
      <c r="N118" s="179">
        <f t="shared" si="66"/>
        <v>2500000</v>
      </c>
      <c r="O118" s="179">
        <f t="shared" si="66"/>
        <v>2500000</v>
      </c>
      <c r="P118" s="179">
        <f t="shared" si="66"/>
        <v>2500000</v>
      </c>
      <c r="Q118" s="395" t="str">
        <f t="shared" si="38"/>
        <v>ok</v>
      </c>
      <c r="R118" s="181"/>
      <c r="S118" s="174"/>
      <c r="T118" s="182"/>
      <c r="U118" s="181"/>
      <c r="V118" s="174"/>
      <c r="W118" s="182"/>
      <c r="X118" s="181"/>
      <c r="Y118" s="174"/>
      <c r="Z118" s="182"/>
      <c r="AA118" s="181"/>
      <c r="AB118" s="174"/>
      <c r="AC118" s="182"/>
      <c r="AD118" s="181"/>
      <c r="AE118" s="174"/>
      <c r="AF118" s="182"/>
      <c r="AG118" s="181"/>
      <c r="AH118" s="174"/>
      <c r="AI118" s="182"/>
      <c r="AJ118" s="181"/>
      <c r="AK118" s="174"/>
      <c r="AL118" s="182"/>
      <c r="AM118" s="181"/>
      <c r="AN118" s="174"/>
      <c r="AO118" s="182"/>
      <c r="AP118" s="181"/>
      <c r="AQ118" s="174"/>
      <c r="AR118" s="182"/>
      <c r="AS118" s="181"/>
      <c r="AT118" s="174"/>
      <c r="AU118" s="182"/>
      <c r="AV118" s="181"/>
      <c r="AW118" s="174"/>
      <c r="AX118" s="182"/>
      <c r="AY118" s="181"/>
      <c r="AZ118" s="174"/>
      <c r="BA118" s="182"/>
      <c r="BB118" s="13"/>
      <c r="BC118" s="26"/>
      <c r="BD118" s="27">
        <f t="shared" si="37"/>
        <v>0</v>
      </c>
      <c r="BE118" s="13"/>
      <c r="BF118" s="26"/>
      <c r="BG118" s="27">
        <f t="shared" si="63"/>
        <v>0</v>
      </c>
      <c r="BH118" s="13"/>
      <c r="BI118" s="26">
        <f t="shared" si="64"/>
        <v>0</v>
      </c>
      <c r="BJ118" s="27">
        <f t="shared" si="65"/>
        <v>0</v>
      </c>
      <c r="BL118" s="43"/>
    </row>
    <row r="119" spans="1:64" ht="14.45" outlineLevel="1">
      <c r="A119" s="13"/>
      <c r="B119" s="340" t="s">
        <v>181</v>
      </c>
      <c r="C119" s="267"/>
      <c r="D119" s="267"/>
      <c r="E119" s="267"/>
      <c r="F119" s="267"/>
      <c r="G119" s="267"/>
      <c r="H119" s="267"/>
      <c r="I119" s="267"/>
      <c r="J119" s="360"/>
      <c r="K119" s="24"/>
      <c r="L119" s="205">
        <f t="shared" si="62"/>
        <v>0</v>
      </c>
      <c r="M119" s="13"/>
      <c r="N119" s="179">
        <f t="shared" si="66"/>
        <v>0</v>
      </c>
      <c r="O119" s="179">
        <f t="shared" si="66"/>
        <v>0</v>
      </c>
      <c r="P119" s="179">
        <f t="shared" si="66"/>
        <v>0</v>
      </c>
      <c r="Q119" s="395" t="str">
        <f t="shared" si="38"/>
        <v>ok</v>
      </c>
      <c r="R119" s="183"/>
      <c r="S119" s="61"/>
      <c r="T119" s="184"/>
      <c r="U119" s="183"/>
      <c r="V119" s="61"/>
      <c r="W119" s="184"/>
      <c r="X119" s="183"/>
      <c r="Y119" s="61"/>
      <c r="Z119" s="184"/>
      <c r="AA119" s="183"/>
      <c r="AB119" s="61"/>
      <c r="AC119" s="184"/>
      <c r="AD119" s="183"/>
      <c r="AE119" s="61"/>
      <c r="AF119" s="184"/>
      <c r="AG119" s="183"/>
      <c r="AH119" s="61"/>
      <c r="AI119" s="184"/>
      <c r="AJ119" s="183"/>
      <c r="AK119" s="61"/>
      <c r="AL119" s="184"/>
      <c r="AM119" s="183"/>
      <c r="AN119" s="61"/>
      <c r="AO119" s="184"/>
      <c r="AP119" s="183"/>
      <c r="AQ119" s="61"/>
      <c r="AR119" s="184"/>
      <c r="AS119" s="183"/>
      <c r="AT119" s="61"/>
      <c r="AU119" s="184"/>
      <c r="AV119" s="183"/>
      <c r="AW119" s="61"/>
      <c r="AX119" s="184"/>
      <c r="AY119" s="183"/>
      <c r="AZ119" s="61"/>
      <c r="BA119" s="184"/>
      <c r="BB119" s="13"/>
      <c r="BC119" s="26"/>
      <c r="BD119" s="27">
        <f t="shared" si="37"/>
        <v>0</v>
      </c>
      <c r="BE119" s="13"/>
      <c r="BF119" s="26"/>
      <c r="BG119" s="27">
        <f t="shared" si="63"/>
        <v>0</v>
      </c>
      <c r="BH119" s="13"/>
      <c r="BI119" s="26">
        <f t="shared" si="64"/>
        <v>0</v>
      </c>
      <c r="BJ119" s="27">
        <f t="shared" si="65"/>
        <v>0</v>
      </c>
      <c r="BL119" s="43"/>
    </row>
    <row r="120" spans="1:64" ht="14.45" outlineLevel="1">
      <c r="A120" s="13"/>
      <c r="B120" s="340" t="s">
        <v>182</v>
      </c>
      <c r="C120" s="267"/>
      <c r="D120" s="329"/>
      <c r="E120" s="267"/>
      <c r="F120" s="267"/>
      <c r="G120" s="23"/>
      <c r="H120" s="23"/>
      <c r="I120" s="23"/>
      <c r="J120" s="56"/>
      <c r="K120" s="24"/>
      <c r="L120" s="205">
        <f t="shared" si="62"/>
        <v>0</v>
      </c>
      <c r="M120" s="13"/>
      <c r="N120" s="179">
        <f t="shared" si="66"/>
        <v>0</v>
      </c>
      <c r="O120" s="179">
        <f t="shared" si="66"/>
        <v>0</v>
      </c>
      <c r="P120" s="179">
        <f t="shared" si="66"/>
        <v>0</v>
      </c>
      <c r="Q120" s="395" t="str">
        <f t="shared" si="38"/>
        <v>ok</v>
      </c>
      <c r="R120" s="183"/>
      <c r="S120" s="61"/>
      <c r="T120" s="184"/>
      <c r="U120" s="183"/>
      <c r="V120" s="61"/>
      <c r="W120" s="184"/>
      <c r="X120" s="183"/>
      <c r="Y120" s="61"/>
      <c r="Z120" s="184"/>
      <c r="AA120" s="183"/>
      <c r="AB120" s="61"/>
      <c r="AC120" s="184"/>
      <c r="AD120" s="183"/>
      <c r="AE120" s="61"/>
      <c r="AF120" s="184"/>
      <c r="AG120" s="183"/>
      <c r="AH120" s="61"/>
      <c r="AI120" s="184"/>
      <c r="AJ120" s="183"/>
      <c r="AK120" s="61"/>
      <c r="AL120" s="184"/>
      <c r="AM120" s="183"/>
      <c r="AN120" s="61"/>
      <c r="AO120" s="184"/>
      <c r="AP120" s="183"/>
      <c r="AQ120" s="61"/>
      <c r="AR120" s="184"/>
      <c r="AS120" s="183"/>
      <c r="AT120" s="61"/>
      <c r="AU120" s="184"/>
      <c r="AV120" s="183"/>
      <c r="AW120" s="61"/>
      <c r="AX120" s="184"/>
      <c r="AY120" s="183"/>
      <c r="AZ120" s="61"/>
      <c r="BA120" s="184"/>
      <c r="BB120" s="13"/>
      <c r="BC120" s="26"/>
      <c r="BD120" s="27">
        <f t="shared" si="37"/>
        <v>0</v>
      </c>
      <c r="BE120" s="13"/>
      <c r="BF120" s="26"/>
      <c r="BG120" s="27">
        <f t="shared" si="63"/>
        <v>0</v>
      </c>
      <c r="BH120" s="13"/>
      <c r="BI120" s="26">
        <f t="shared" si="64"/>
        <v>0</v>
      </c>
      <c r="BJ120" s="27">
        <f t="shared" si="65"/>
        <v>0</v>
      </c>
      <c r="BL120" s="43"/>
    </row>
    <row r="121" spans="1:64" ht="14.45" outlineLevel="1">
      <c r="A121" s="13"/>
      <c r="B121" s="340" t="s">
        <v>183</v>
      </c>
      <c r="C121" s="267"/>
      <c r="D121" s="329"/>
      <c r="E121" s="267"/>
      <c r="F121" s="267"/>
      <c r="G121" s="23"/>
      <c r="H121" s="23"/>
      <c r="I121" s="23"/>
      <c r="J121" s="56"/>
      <c r="K121" s="24"/>
      <c r="L121" s="205">
        <f t="shared" si="62"/>
        <v>0</v>
      </c>
      <c r="M121" s="13"/>
      <c r="N121" s="179">
        <f t="shared" si="66"/>
        <v>0</v>
      </c>
      <c r="O121" s="179">
        <f t="shared" si="66"/>
        <v>0</v>
      </c>
      <c r="P121" s="179">
        <f t="shared" si="66"/>
        <v>0</v>
      </c>
      <c r="Q121" s="395" t="str">
        <f t="shared" si="38"/>
        <v>ok</v>
      </c>
      <c r="R121" s="183"/>
      <c r="S121" s="61"/>
      <c r="T121" s="184"/>
      <c r="U121" s="183"/>
      <c r="V121" s="61"/>
      <c r="W121" s="184"/>
      <c r="X121" s="183"/>
      <c r="Y121" s="61"/>
      <c r="Z121" s="184"/>
      <c r="AA121" s="183"/>
      <c r="AB121" s="61"/>
      <c r="AC121" s="184"/>
      <c r="AD121" s="183"/>
      <c r="AE121" s="61"/>
      <c r="AF121" s="184"/>
      <c r="AG121" s="183"/>
      <c r="AH121" s="61"/>
      <c r="AI121" s="184"/>
      <c r="AJ121" s="183"/>
      <c r="AK121" s="61"/>
      <c r="AL121" s="184"/>
      <c r="AM121" s="183"/>
      <c r="AN121" s="61"/>
      <c r="AO121" s="184"/>
      <c r="AP121" s="183"/>
      <c r="AQ121" s="61"/>
      <c r="AR121" s="184"/>
      <c r="AS121" s="183"/>
      <c r="AT121" s="61"/>
      <c r="AU121" s="184"/>
      <c r="AV121" s="183"/>
      <c r="AW121" s="61"/>
      <c r="AX121" s="184"/>
      <c r="AY121" s="183"/>
      <c r="AZ121" s="61"/>
      <c r="BA121" s="184"/>
      <c r="BB121" s="13"/>
      <c r="BC121" s="26"/>
      <c r="BD121" s="27">
        <f t="shared" si="37"/>
        <v>0</v>
      </c>
      <c r="BE121" s="13"/>
      <c r="BF121" s="26"/>
      <c r="BG121" s="27">
        <f t="shared" si="63"/>
        <v>0</v>
      </c>
      <c r="BH121" s="13"/>
      <c r="BI121" s="26">
        <f t="shared" si="64"/>
        <v>0</v>
      </c>
      <c r="BJ121" s="27">
        <f t="shared" si="65"/>
        <v>0</v>
      </c>
      <c r="BL121" s="43"/>
    </row>
    <row r="122" spans="1:64" ht="14.45" outlineLevel="1">
      <c r="A122" s="13"/>
      <c r="B122" s="340" t="s">
        <v>184</v>
      </c>
      <c r="C122" s="267"/>
      <c r="D122" s="329"/>
      <c r="E122" s="267"/>
      <c r="F122" s="267"/>
      <c r="G122" s="23"/>
      <c r="H122" s="23"/>
      <c r="I122" s="23"/>
      <c r="J122" s="56"/>
      <c r="K122" s="24"/>
      <c r="L122" s="205">
        <f t="shared" si="62"/>
        <v>0</v>
      </c>
      <c r="M122" s="13"/>
      <c r="N122" s="179">
        <f t="shared" si="66"/>
        <v>0</v>
      </c>
      <c r="O122" s="179">
        <f t="shared" si="66"/>
        <v>0</v>
      </c>
      <c r="P122" s="179">
        <f t="shared" si="66"/>
        <v>0</v>
      </c>
      <c r="Q122" s="395" t="str">
        <f t="shared" si="38"/>
        <v>ok</v>
      </c>
      <c r="R122" s="183"/>
      <c r="S122" s="61"/>
      <c r="T122" s="184"/>
      <c r="U122" s="183"/>
      <c r="V122" s="61"/>
      <c r="W122" s="184"/>
      <c r="X122" s="183"/>
      <c r="Y122" s="61"/>
      <c r="Z122" s="184"/>
      <c r="AA122" s="183"/>
      <c r="AB122" s="61"/>
      <c r="AC122" s="184"/>
      <c r="AD122" s="183"/>
      <c r="AE122" s="61"/>
      <c r="AF122" s="184"/>
      <c r="AG122" s="183"/>
      <c r="AH122" s="61"/>
      <c r="AI122" s="184"/>
      <c r="AJ122" s="183"/>
      <c r="AK122" s="61"/>
      <c r="AL122" s="184"/>
      <c r="AM122" s="183"/>
      <c r="AN122" s="61"/>
      <c r="AO122" s="184"/>
      <c r="AP122" s="183"/>
      <c r="AQ122" s="61"/>
      <c r="AR122" s="184"/>
      <c r="AS122" s="183"/>
      <c r="AT122" s="61"/>
      <c r="AU122" s="184"/>
      <c r="AV122" s="183"/>
      <c r="AW122" s="61"/>
      <c r="AX122" s="184"/>
      <c r="AY122" s="183"/>
      <c r="AZ122" s="61"/>
      <c r="BA122" s="184"/>
      <c r="BB122" s="13"/>
      <c r="BC122" s="26"/>
      <c r="BD122" s="27">
        <f t="shared" si="37"/>
        <v>0</v>
      </c>
      <c r="BE122" s="13"/>
      <c r="BF122" s="26"/>
      <c r="BG122" s="27">
        <f t="shared" si="63"/>
        <v>0</v>
      </c>
      <c r="BH122" s="13"/>
      <c r="BI122" s="26">
        <f t="shared" si="64"/>
        <v>0</v>
      </c>
      <c r="BJ122" s="27">
        <f t="shared" si="65"/>
        <v>0</v>
      </c>
      <c r="BL122" s="43"/>
    </row>
    <row r="123" spans="1:64" ht="14.45" outlineLevel="1">
      <c r="A123" s="13"/>
      <c r="B123" s="340" t="s">
        <v>185</v>
      </c>
      <c r="C123" s="267"/>
      <c r="D123" s="329"/>
      <c r="E123" s="267"/>
      <c r="F123" s="267"/>
      <c r="G123" s="23"/>
      <c r="H123" s="23"/>
      <c r="I123" s="23"/>
      <c r="J123" s="56"/>
      <c r="K123" s="24"/>
      <c r="L123" s="205">
        <f t="shared" si="62"/>
        <v>0</v>
      </c>
      <c r="M123" s="13"/>
      <c r="N123" s="179">
        <f t="shared" si="66"/>
        <v>0</v>
      </c>
      <c r="O123" s="179">
        <f t="shared" si="66"/>
        <v>0</v>
      </c>
      <c r="P123" s="179">
        <f t="shared" si="66"/>
        <v>0</v>
      </c>
      <c r="Q123" s="395" t="str">
        <f t="shared" si="38"/>
        <v>ok</v>
      </c>
      <c r="R123" s="183"/>
      <c r="S123" s="61"/>
      <c r="T123" s="184"/>
      <c r="U123" s="183"/>
      <c r="V123" s="61"/>
      <c r="W123" s="184"/>
      <c r="X123" s="183"/>
      <c r="Y123" s="61"/>
      <c r="Z123" s="184"/>
      <c r="AA123" s="183"/>
      <c r="AB123" s="61"/>
      <c r="AC123" s="184"/>
      <c r="AD123" s="183"/>
      <c r="AE123" s="61"/>
      <c r="AF123" s="184"/>
      <c r="AG123" s="183"/>
      <c r="AH123" s="61"/>
      <c r="AI123" s="184"/>
      <c r="AJ123" s="183"/>
      <c r="AK123" s="61"/>
      <c r="AL123" s="184"/>
      <c r="AM123" s="183"/>
      <c r="AN123" s="61"/>
      <c r="AO123" s="184"/>
      <c r="AP123" s="183"/>
      <c r="AQ123" s="61"/>
      <c r="AR123" s="184"/>
      <c r="AS123" s="183"/>
      <c r="AT123" s="61"/>
      <c r="AU123" s="184"/>
      <c r="AV123" s="183"/>
      <c r="AW123" s="61"/>
      <c r="AX123" s="184"/>
      <c r="AY123" s="183"/>
      <c r="AZ123" s="61"/>
      <c r="BA123" s="184"/>
      <c r="BB123" s="13"/>
      <c r="BC123" s="26"/>
      <c r="BD123" s="27">
        <f t="shared" si="37"/>
        <v>0</v>
      </c>
      <c r="BE123" s="13"/>
      <c r="BF123" s="26"/>
      <c r="BG123" s="27">
        <f t="shared" si="63"/>
        <v>0</v>
      </c>
      <c r="BH123" s="13"/>
      <c r="BI123" s="26">
        <f t="shared" si="64"/>
        <v>0</v>
      </c>
      <c r="BJ123" s="27">
        <f t="shared" si="65"/>
        <v>0</v>
      </c>
      <c r="BL123" s="43"/>
    </row>
    <row r="124" spans="1:64" ht="14.45" outlineLevel="1">
      <c r="A124" s="13"/>
      <c r="B124" s="340" t="s">
        <v>186</v>
      </c>
      <c r="C124" s="267"/>
      <c r="D124" s="329"/>
      <c r="E124" s="267"/>
      <c r="F124" s="267"/>
      <c r="G124" s="23"/>
      <c r="H124" s="23"/>
      <c r="I124" s="23"/>
      <c r="J124" s="56"/>
      <c r="K124" s="24"/>
      <c r="L124" s="205">
        <f t="shared" si="62"/>
        <v>0</v>
      </c>
      <c r="M124" s="13"/>
      <c r="N124" s="179">
        <f t="shared" si="66"/>
        <v>0</v>
      </c>
      <c r="O124" s="179">
        <f t="shared" si="66"/>
        <v>0</v>
      </c>
      <c r="P124" s="179">
        <f t="shared" si="66"/>
        <v>0</v>
      </c>
      <c r="Q124" s="395" t="str">
        <f t="shared" si="38"/>
        <v>ok</v>
      </c>
      <c r="R124" s="183"/>
      <c r="S124" s="61"/>
      <c r="T124" s="184"/>
      <c r="U124" s="183"/>
      <c r="V124" s="61"/>
      <c r="W124" s="184"/>
      <c r="X124" s="183"/>
      <c r="Y124" s="61"/>
      <c r="Z124" s="184"/>
      <c r="AA124" s="183"/>
      <c r="AB124" s="61"/>
      <c r="AC124" s="184"/>
      <c r="AD124" s="183"/>
      <c r="AE124" s="61"/>
      <c r="AF124" s="184"/>
      <c r="AG124" s="183"/>
      <c r="AH124" s="61"/>
      <c r="AI124" s="184"/>
      <c r="AJ124" s="183"/>
      <c r="AK124" s="61"/>
      <c r="AL124" s="184"/>
      <c r="AM124" s="183"/>
      <c r="AN124" s="61"/>
      <c r="AO124" s="184"/>
      <c r="AP124" s="183"/>
      <c r="AQ124" s="61"/>
      <c r="AR124" s="184"/>
      <c r="AS124" s="183"/>
      <c r="AT124" s="61"/>
      <c r="AU124" s="184"/>
      <c r="AV124" s="183"/>
      <c r="AW124" s="61"/>
      <c r="AX124" s="184"/>
      <c r="AY124" s="183"/>
      <c r="AZ124" s="61"/>
      <c r="BA124" s="184"/>
      <c r="BB124" s="13"/>
      <c r="BC124" s="26"/>
      <c r="BD124" s="27">
        <f t="shared" si="37"/>
        <v>0</v>
      </c>
      <c r="BE124" s="13"/>
      <c r="BF124" s="26"/>
      <c r="BG124" s="27">
        <f t="shared" si="63"/>
        <v>0</v>
      </c>
      <c r="BH124" s="13"/>
      <c r="BI124" s="26">
        <f t="shared" si="64"/>
        <v>0</v>
      </c>
      <c r="BJ124" s="27">
        <f t="shared" si="65"/>
        <v>0</v>
      </c>
      <c r="BL124" s="43"/>
    </row>
    <row r="125" spans="1:64" outlineLevel="1" thickBot="1">
      <c r="A125" s="13"/>
      <c r="B125" s="340" t="s">
        <v>187</v>
      </c>
      <c r="C125" s="317"/>
      <c r="D125" s="358"/>
      <c r="E125" s="317"/>
      <c r="F125" s="341"/>
      <c r="G125" s="192"/>
      <c r="H125" s="192"/>
      <c r="I125" s="192"/>
      <c r="J125" s="193"/>
      <c r="K125" s="194"/>
      <c r="L125" s="205">
        <f t="shared" si="62"/>
        <v>0</v>
      </c>
      <c r="M125" s="13"/>
      <c r="N125" s="179">
        <f t="shared" si="66"/>
        <v>0</v>
      </c>
      <c r="O125" s="179">
        <f t="shared" si="66"/>
        <v>0</v>
      </c>
      <c r="P125" s="179">
        <f t="shared" si="66"/>
        <v>0</v>
      </c>
      <c r="Q125" s="395" t="str">
        <f t="shared" si="38"/>
        <v>ok</v>
      </c>
      <c r="R125" s="185"/>
      <c r="S125" s="66"/>
      <c r="T125" s="186"/>
      <c r="U125" s="185"/>
      <c r="V125" s="66"/>
      <c r="W125" s="186"/>
      <c r="X125" s="185"/>
      <c r="Y125" s="66"/>
      <c r="Z125" s="186"/>
      <c r="AA125" s="185"/>
      <c r="AB125" s="66"/>
      <c r="AC125" s="186"/>
      <c r="AD125" s="185"/>
      <c r="AE125" s="66"/>
      <c r="AF125" s="186"/>
      <c r="AG125" s="185"/>
      <c r="AH125" s="66"/>
      <c r="AI125" s="186"/>
      <c r="AJ125" s="185"/>
      <c r="AK125" s="66"/>
      <c r="AL125" s="186"/>
      <c r="AM125" s="185"/>
      <c r="AN125" s="66"/>
      <c r="AO125" s="186"/>
      <c r="AP125" s="185"/>
      <c r="AQ125" s="66"/>
      <c r="AR125" s="186"/>
      <c r="AS125" s="185"/>
      <c r="AT125" s="66"/>
      <c r="AU125" s="186"/>
      <c r="AV125" s="185"/>
      <c r="AW125" s="66"/>
      <c r="AX125" s="186"/>
      <c r="AY125" s="185"/>
      <c r="AZ125" s="66"/>
      <c r="BA125" s="186"/>
      <c r="BB125" s="13"/>
      <c r="BC125" s="155"/>
      <c r="BD125" s="197">
        <f t="shared" si="37"/>
        <v>0</v>
      </c>
      <c r="BE125" s="13"/>
      <c r="BF125" s="155"/>
      <c r="BG125" s="27">
        <f t="shared" si="63"/>
        <v>0</v>
      </c>
      <c r="BH125" s="13"/>
      <c r="BI125" s="26">
        <f t="shared" si="64"/>
        <v>0</v>
      </c>
      <c r="BJ125" s="27">
        <f t="shared" si="65"/>
        <v>0</v>
      </c>
      <c r="BL125" s="198"/>
    </row>
    <row r="126" spans="1:64" outlineLevel="1" thickBot="1">
      <c r="A126" s="13"/>
      <c r="B126" s="403"/>
      <c r="C126" s="404"/>
      <c r="D126" s="404"/>
      <c r="E126" s="404"/>
      <c r="F126" s="36"/>
      <c r="G126" s="404"/>
      <c r="H126" s="404"/>
      <c r="I126" s="404"/>
      <c r="J126" s="405"/>
      <c r="K126" s="187"/>
      <c r="L126" s="154"/>
      <c r="M126" s="13"/>
      <c r="N126" s="406"/>
      <c r="O126" s="406"/>
      <c r="P126" s="406"/>
      <c r="Q126" s="395"/>
      <c r="R126" s="406"/>
      <c r="S126" s="406"/>
      <c r="T126" s="406"/>
      <c r="U126" s="406"/>
      <c r="V126" s="406"/>
      <c r="W126" s="406"/>
      <c r="X126" s="406"/>
      <c r="Y126" s="406"/>
      <c r="Z126" s="406"/>
      <c r="AA126" s="406"/>
      <c r="AB126" s="406"/>
      <c r="AC126" s="406"/>
      <c r="AD126" s="406"/>
      <c r="AE126" s="406"/>
      <c r="AF126" s="406"/>
      <c r="AG126" s="406"/>
      <c r="AH126" s="406"/>
      <c r="AI126" s="406"/>
      <c r="AJ126" s="406"/>
      <c r="AK126" s="406"/>
      <c r="AL126" s="406"/>
      <c r="AM126" s="406"/>
      <c r="AN126" s="406"/>
      <c r="AO126" s="406"/>
      <c r="AP126" s="406"/>
      <c r="AQ126" s="406"/>
      <c r="AR126" s="406"/>
      <c r="AS126" s="406"/>
      <c r="AT126" s="406"/>
      <c r="AU126" s="406"/>
      <c r="AV126" s="406"/>
      <c r="AW126" s="406"/>
      <c r="AX126" s="406"/>
      <c r="AY126" s="406"/>
      <c r="AZ126" s="406"/>
      <c r="BA126" s="406"/>
      <c r="BB126" s="13"/>
      <c r="BC126" s="19"/>
      <c r="BD126" s="188"/>
      <c r="BE126" s="13"/>
      <c r="BF126" s="19"/>
      <c r="BG126" s="188"/>
      <c r="BH126" s="13"/>
      <c r="BI126" s="19"/>
      <c r="BJ126" s="188"/>
      <c r="BL126" s="407"/>
    </row>
    <row r="127" spans="1:64" ht="14.45">
      <c r="A127" s="13"/>
      <c r="B127" s="419" t="s">
        <v>188</v>
      </c>
      <c r="C127" s="420"/>
      <c r="D127" s="420"/>
      <c r="E127" s="421"/>
      <c r="F127" s="17"/>
      <c r="G127" s="398"/>
      <c r="H127" s="398"/>
      <c r="I127" s="398"/>
      <c r="J127" s="398"/>
      <c r="K127" s="398"/>
      <c r="L127" s="171">
        <f>L104+L93+L82+L48+L37+L13+L115</f>
        <v>841664748</v>
      </c>
      <c r="M127" s="13"/>
      <c r="N127" s="171">
        <f>N104+N93+N82+N48+N37+N13+N115</f>
        <v>280554916</v>
      </c>
      <c r="O127" s="171">
        <f>O104+O93+O82+O48+O37+O13+O115</f>
        <v>280554916</v>
      </c>
      <c r="P127" s="171">
        <f>P104+P93+P82+P48+P37+P13+P115</f>
        <v>280554916</v>
      </c>
      <c r="R127" s="62">
        <f>R104+R93+R82+R48+R37+R13</f>
        <v>0</v>
      </c>
      <c r="S127" s="63">
        <f>S104+S93+S82+S48+S37+S13</f>
        <v>0</v>
      </c>
      <c r="T127" s="63">
        <f>T104+T93+T82+T48+T37+T13</f>
        <v>0</v>
      </c>
      <c r="U127" s="63">
        <f>U104+U93+U82+U48+U37+U13</f>
        <v>0</v>
      </c>
      <c r="V127" s="63">
        <f>V104+V93+V82+V48+V37+V13</f>
        <v>0</v>
      </c>
      <c r="W127" s="63">
        <f>W104+W93+W82+W48+W37+W13</f>
        <v>0</v>
      </c>
      <c r="X127" s="63">
        <f>X104+X93+X82+X48+X37+X13</f>
        <v>0</v>
      </c>
      <c r="Y127" s="63">
        <f>Y104+Y93+Y82+Y48+Y37+Y13</f>
        <v>108000000</v>
      </c>
      <c r="Z127" s="63">
        <f>Z104+Z93+Z82+Z48+Z37+Z13</f>
        <v>0</v>
      </c>
      <c r="AA127" s="63">
        <f>AA104+AA93+AA82+AA48+AA37+AA13</f>
        <v>0</v>
      </c>
      <c r="AB127" s="63">
        <f>AB104+AB93+AB82+AB48+AB37+AB13</f>
        <v>0</v>
      </c>
      <c r="AC127" s="63">
        <f>AC104+AC93+AC82+AC48+AC37+AC13</f>
        <v>13296774</v>
      </c>
      <c r="AD127" s="63">
        <f>AD104+AD93+AD82+AD48+AD37+AD13</f>
        <v>0</v>
      </c>
      <c r="AE127" s="63">
        <f>AE104+AE93+AE82+AE48+AE37+AE13</f>
        <v>0</v>
      </c>
      <c r="AF127" s="63">
        <f>AF104+AF93+AF82+AF48+AF37+AF13</f>
        <v>0</v>
      </c>
      <c r="AG127" s="63">
        <f>AG104+AG93+AG82+AG48+AG37+AG13</f>
        <v>0</v>
      </c>
      <c r="AH127" s="63">
        <f>AH104+AH93+AH82+AH48+AH37+AH13</f>
        <v>0</v>
      </c>
      <c r="AI127" s="63">
        <f>AI104+AI93+AI82+AI48+AI37+AI13</f>
        <v>0</v>
      </c>
      <c r="AJ127" s="63">
        <f>AJ104+AJ93+AJ82+AJ48+AJ37+AJ13</f>
        <v>0</v>
      </c>
      <c r="AK127" s="63">
        <f>AK104+AK93+AK82+AK48+AK37+AK13</f>
        <v>0</v>
      </c>
      <c r="AL127" s="63">
        <f>AL104+AL93+AL82+AL48+AL37+AL13</f>
        <v>0</v>
      </c>
      <c r="AM127" s="63">
        <f>AM104+AM93+AM82+AM48+AM37+AM13</f>
        <v>0</v>
      </c>
      <c r="AN127" s="63">
        <f>AN104+AN93+AN82+AN48+AN37+AN13</f>
        <v>0</v>
      </c>
      <c r="AO127" s="63">
        <f>AO104+AO93+AO82+AO48+AO37+AO13</f>
        <v>0</v>
      </c>
      <c r="AP127" s="63">
        <f>AP104+AP93+AP82+AP48+AP37+AP13</f>
        <v>0</v>
      </c>
      <c r="AQ127" s="63">
        <f>AQ104+AQ93+AQ82+AQ48+AQ37+AQ13</f>
        <v>0</v>
      </c>
      <c r="AR127" s="63">
        <f>AR104+AR93+AR82+AR48+AR37+AR13</f>
        <v>0</v>
      </c>
      <c r="AS127" s="63">
        <f>AS104+AS93+AS82+AS48+AS37+AS13</f>
        <v>0</v>
      </c>
      <c r="AT127" s="63">
        <f>AT104+AT93+AT82+AT48+AT37+AT13</f>
        <v>0</v>
      </c>
      <c r="AU127" s="63">
        <f>AU104+AU93+AU82+AU48+AU37+AU13</f>
        <v>0</v>
      </c>
      <c r="AV127" s="63">
        <f>AV104+AV93+AV82+AV48+AV37+AV13</f>
        <v>0</v>
      </c>
      <c r="AW127" s="63">
        <f>AW104+AW93+AW82+AW48+AW37+AW13</f>
        <v>0</v>
      </c>
      <c r="AX127" s="63">
        <f>AX104+AX93+AX82+AX48+AX37+AX13</f>
        <v>0</v>
      </c>
      <c r="AY127" s="63">
        <f>AY104+AY93+AY82+AY48+AY37+AY13</f>
        <v>0</v>
      </c>
      <c r="AZ127" s="63">
        <f>AZ104+AZ93+AZ82+AZ48+AZ37+AZ13</f>
        <v>0</v>
      </c>
      <c r="BA127" s="189">
        <f>BA104+BA93+BA82+BA48+BA37+BA13</f>
        <v>0</v>
      </c>
      <c r="BB127" s="13"/>
      <c r="BC127" s="32">
        <f>BC104+BC93+BC82+BC48+BC37+BC13</f>
        <v>0</v>
      </c>
      <c r="BD127" s="33">
        <f t="shared" ref="BD127:BD128" si="67">IFERROR(BC127/L127,0)</f>
        <v>0</v>
      </c>
      <c r="BE127" s="13"/>
      <c r="BF127" s="32">
        <f>BF104+BF93+BF82+BF48+BF37+BF13</f>
        <v>108000000</v>
      </c>
      <c r="BG127" s="33">
        <f t="shared" ref="BG127" si="68">IFERROR(BF127/L127,0)</f>
        <v>0.12831712419539282</v>
      </c>
      <c r="BH127" s="13"/>
      <c r="BI127" s="32">
        <f>BI104+BI93+BI82+BI48+BI37+BI13</f>
        <v>108000000</v>
      </c>
      <c r="BJ127" s="33">
        <f t="shared" ref="BJ127:BJ129" si="69">IFERROR(BI127/L127,0)</f>
        <v>0.12831712419539282</v>
      </c>
    </row>
    <row r="128" spans="1:64" thickBot="1">
      <c r="A128" s="13"/>
      <c r="B128" s="422" t="s">
        <v>189</v>
      </c>
      <c r="C128" s="423"/>
      <c r="D128" s="423"/>
      <c r="E128" s="424"/>
      <c r="F128" s="350">
        <v>7.0000000000000007E-2</v>
      </c>
      <c r="G128" s="399"/>
      <c r="H128" s="399"/>
      <c r="I128" s="399"/>
      <c r="J128" s="399"/>
      <c r="K128" s="399"/>
      <c r="L128" s="172">
        <f>ROUND(L127*$F$128,2)</f>
        <v>58916532.359999999</v>
      </c>
      <c r="M128" s="13"/>
      <c r="N128" s="172">
        <f t="shared" ref="N128:P128" si="70">ROUND(N127*$F$128,2)</f>
        <v>19638844.120000001</v>
      </c>
      <c r="O128" s="172">
        <f t="shared" si="70"/>
        <v>19638844.120000001</v>
      </c>
      <c r="P128" s="172">
        <f t="shared" si="70"/>
        <v>19638844.120000001</v>
      </c>
      <c r="R128" s="64">
        <f>R127*$F$128</f>
        <v>0</v>
      </c>
      <c r="S128" s="65">
        <f t="shared" ref="S128:BA128" si="71">S127*$F$128</f>
        <v>0</v>
      </c>
      <c r="T128" s="65">
        <f t="shared" si="71"/>
        <v>0</v>
      </c>
      <c r="U128" s="65">
        <f t="shared" si="71"/>
        <v>0</v>
      </c>
      <c r="V128" s="65">
        <f t="shared" si="71"/>
        <v>0</v>
      </c>
      <c r="W128" s="65">
        <f t="shared" si="71"/>
        <v>0</v>
      </c>
      <c r="X128" s="65">
        <f t="shared" si="71"/>
        <v>0</v>
      </c>
      <c r="Y128" s="65">
        <f t="shared" si="71"/>
        <v>7560000.0000000009</v>
      </c>
      <c r="Z128" s="65">
        <f t="shared" si="71"/>
        <v>0</v>
      </c>
      <c r="AA128" s="65">
        <f t="shared" si="71"/>
        <v>0</v>
      </c>
      <c r="AB128" s="65">
        <f t="shared" si="71"/>
        <v>0</v>
      </c>
      <c r="AC128" s="65">
        <f t="shared" si="71"/>
        <v>930774.18</v>
      </c>
      <c r="AD128" s="65">
        <f t="shared" si="71"/>
        <v>0</v>
      </c>
      <c r="AE128" s="65">
        <f t="shared" si="71"/>
        <v>0</v>
      </c>
      <c r="AF128" s="65">
        <f t="shared" si="71"/>
        <v>0</v>
      </c>
      <c r="AG128" s="65">
        <f t="shared" si="71"/>
        <v>0</v>
      </c>
      <c r="AH128" s="65">
        <f t="shared" si="71"/>
        <v>0</v>
      </c>
      <c r="AI128" s="65">
        <f t="shared" si="71"/>
        <v>0</v>
      </c>
      <c r="AJ128" s="65">
        <f t="shared" si="71"/>
        <v>0</v>
      </c>
      <c r="AK128" s="65">
        <f t="shared" si="71"/>
        <v>0</v>
      </c>
      <c r="AL128" s="65">
        <f t="shared" si="71"/>
        <v>0</v>
      </c>
      <c r="AM128" s="65">
        <f t="shared" si="71"/>
        <v>0</v>
      </c>
      <c r="AN128" s="65">
        <f t="shared" si="71"/>
        <v>0</v>
      </c>
      <c r="AO128" s="65">
        <f t="shared" si="71"/>
        <v>0</v>
      </c>
      <c r="AP128" s="65">
        <f t="shared" si="71"/>
        <v>0</v>
      </c>
      <c r="AQ128" s="65">
        <f t="shared" si="71"/>
        <v>0</v>
      </c>
      <c r="AR128" s="65">
        <f t="shared" si="71"/>
        <v>0</v>
      </c>
      <c r="AS128" s="65">
        <f t="shared" si="71"/>
        <v>0</v>
      </c>
      <c r="AT128" s="65">
        <f t="shared" si="71"/>
        <v>0</v>
      </c>
      <c r="AU128" s="65">
        <f t="shared" si="71"/>
        <v>0</v>
      </c>
      <c r="AV128" s="65">
        <f t="shared" si="71"/>
        <v>0</v>
      </c>
      <c r="AW128" s="65">
        <f t="shared" si="71"/>
        <v>0</v>
      </c>
      <c r="AX128" s="65">
        <f t="shared" si="71"/>
        <v>0</v>
      </c>
      <c r="AY128" s="65">
        <f t="shared" si="71"/>
        <v>0</v>
      </c>
      <c r="AZ128" s="65">
        <f t="shared" si="71"/>
        <v>0</v>
      </c>
      <c r="BA128" s="190">
        <f t="shared" si="71"/>
        <v>0</v>
      </c>
      <c r="BB128" s="13"/>
      <c r="BC128" s="34" t="e">
        <f>BC127*#REF!</f>
        <v>#REF!</v>
      </c>
      <c r="BD128" s="27">
        <f t="shared" si="67"/>
        <v>0</v>
      </c>
      <c r="BE128" s="13"/>
      <c r="BF128" s="34" t="e">
        <f>BF127*#REF!</f>
        <v>#REF!</v>
      </c>
      <c r="BG128" s="27">
        <f>IFERROR(BF128/L128,0)</f>
        <v>0</v>
      </c>
      <c r="BH128" s="13"/>
      <c r="BI128" s="34" t="e">
        <f>BI127*#REF!</f>
        <v>#REF!</v>
      </c>
      <c r="BJ128" s="27">
        <f t="shared" si="69"/>
        <v>0</v>
      </c>
    </row>
    <row r="129" spans="1:64" s="53" customFormat="1" thickBot="1">
      <c r="A129" s="46"/>
      <c r="B129" s="47" t="s">
        <v>190</v>
      </c>
      <c r="C129" s="49"/>
      <c r="D129" s="49"/>
      <c r="E129" s="49"/>
      <c r="F129" s="48"/>
      <c r="G129" s="49"/>
      <c r="H129" s="49"/>
      <c r="I129" s="49"/>
      <c r="J129" s="49"/>
      <c r="K129" s="49"/>
      <c r="L129" s="173">
        <f>L127+L128</f>
        <v>900581280.36000001</v>
      </c>
      <c r="M129" s="46"/>
      <c r="N129" s="156"/>
      <c r="O129" s="156"/>
      <c r="P129" s="156"/>
      <c r="Q129" s="394"/>
      <c r="R129" s="156">
        <f t="shared" ref="R129:BA129" si="72">R127+R128</f>
        <v>0</v>
      </c>
      <c r="S129" s="157">
        <f t="shared" si="72"/>
        <v>0</v>
      </c>
      <c r="T129" s="157">
        <f t="shared" si="72"/>
        <v>0</v>
      </c>
      <c r="U129" s="157">
        <f t="shared" si="72"/>
        <v>0</v>
      </c>
      <c r="V129" s="157">
        <f t="shared" si="72"/>
        <v>0</v>
      </c>
      <c r="W129" s="157">
        <f t="shared" si="72"/>
        <v>0</v>
      </c>
      <c r="X129" s="157">
        <f t="shared" si="72"/>
        <v>0</v>
      </c>
      <c r="Y129" s="157">
        <f t="shared" si="72"/>
        <v>115560000</v>
      </c>
      <c r="Z129" s="157">
        <f t="shared" si="72"/>
        <v>0</v>
      </c>
      <c r="AA129" s="157">
        <f t="shared" si="72"/>
        <v>0</v>
      </c>
      <c r="AB129" s="157">
        <f t="shared" si="72"/>
        <v>0</v>
      </c>
      <c r="AC129" s="157">
        <f t="shared" si="72"/>
        <v>14227548.18</v>
      </c>
      <c r="AD129" s="157">
        <f t="shared" si="72"/>
        <v>0</v>
      </c>
      <c r="AE129" s="157">
        <f t="shared" si="72"/>
        <v>0</v>
      </c>
      <c r="AF129" s="157">
        <f t="shared" si="72"/>
        <v>0</v>
      </c>
      <c r="AG129" s="157">
        <f t="shared" si="72"/>
        <v>0</v>
      </c>
      <c r="AH129" s="157">
        <f t="shared" si="72"/>
        <v>0</v>
      </c>
      <c r="AI129" s="157">
        <f t="shared" si="72"/>
        <v>0</v>
      </c>
      <c r="AJ129" s="157">
        <f t="shared" si="72"/>
        <v>0</v>
      </c>
      <c r="AK129" s="157">
        <f t="shared" si="72"/>
        <v>0</v>
      </c>
      <c r="AL129" s="157">
        <f t="shared" si="72"/>
        <v>0</v>
      </c>
      <c r="AM129" s="157">
        <f t="shared" si="72"/>
        <v>0</v>
      </c>
      <c r="AN129" s="157">
        <f t="shared" si="72"/>
        <v>0</v>
      </c>
      <c r="AO129" s="157">
        <f t="shared" si="72"/>
        <v>0</v>
      </c>
      <c r="AP129" s="157">
        <f t="shared" si="72"/>
        <v>0</v>
      </c>
      <c r="AQ129" s="157">
        <f t="shared" si="72"/>
        <v>0</v>
      </c>
      <c r="AR129" s="157">
        <f t="shared" si="72"/>
        <v>0</v>
      </c>
      <c r="AS129" s="157">
        <f t="shared" si="72"/>
        <v>0</v>
      </c>
      <c r="AT129" s="157">
        <f t="shared" si="72"/>
        <v>0</v>
      </c>
      <c r="AU129" s="157">
        <f t="shared" si="72"/>
        <v>0</v>
      </c>
      <c r="AV129" s="157">
        <f t="shared" si="72"/>
        <v>0</v>
      </c>
      <c r="AW129" s="157">
        <f t="shared" si="72"/>
        <v>0</v>
      </c>
      <c r="AX129" s="157">
        <f t="shared" si="72"/>
        <v>0</v>
      </c>
      <c r="AY129" s="157">
        <f t="shared" si="72"/>
        <v>0</v>
      </c>
      <c r="AZ129" s="157">
        <f t="shared" si="72"/>
        <v>0</v>
      </c>
      <c r="BA129" s="191">
        <f t="shared" si="72"/>
        <v>0</v>
      </c>
      <c r="BB129" s="46"/>
      <c r="BC129" s="51" t="e">
        <f t="shared" ref="BC129:BF129" si="73">BC127+BC128</f>
        <v>#REF!</v>
      </c>
      <c r="BD129" s="50">
        <f t="shared" si="73"/>
        <v>0</v>
      </c>
      <c r="BE129" s="46"/>
      <c r="BF129" s="51" t="e">
        <f t="shared" si="73"/>
        <v>#REF!</v>
      </c>
      <c r="BG129" s="52">
        <f>IFERROR(BF129/L129,0)</f>
        <v>0</v>
      </c>
      <c r="BH129" s="46"/>
      <c r="BI129" s="51" t="e">
        <f t="shared" ref="BI129" si="74">BI127+BI128</f>
        <v>#REF!</v>
      </c>
      <c r="BJ129" s="52">
        <f t="shared" si="69"/>
        <v>0</v>
      </c>
      <c r="BL129" s="54"/>
    </row>
  </sheetData>
  <protectedRanges>
    <protectedRange sqref="E114:K114 E38:K46 E125:K126 E15:K36" name="Shhet2.1_2"/>
  </protectedRanges>
  <autoFilter ref="B11:L114" xr:uid="{B7C6FCE2-B5B8-459C-91D6-4AD1354890A8}"/>
  <dataConsolidate/>
  <mergeCells count="33">
    <mergeCell ref="J5:K5"/>
    <mergeCell ref="B2:C2"/>
    <mergeCell ref="D2:E2"/>
    <mergeCell ref="J2:K2"/>
    <mergeCell ref="J3:K3"/>
    <mergeCell ref="J4:K4"/>
    <mergeCell ref="B6:C6"/>
    <mergeCell ref="J6:K6"/>
    <mergeCell ref="BC6:BD10"/>
    <mergeCell ref="BF6:BG10"/>
    <mergeCell ref="BI6:BJ10"/>
    <mergeCell ref="B7:C7"/>
    <mergeCell ref="J7:K7"/>
    <mergeCell ref="B8:C8"/>
    <mergeCell ref="J8:K8"/>
    <mergeCell ref="B9:C9"/>
    <mergeCell ref="AY10:BA10"/>
    <mergeCell ref="BL10:BL11"/>
    <mergeCell ref="B127:E127"/>
    <mergeCell ref="B128:E128"/>
    <mergeCell ref="AG10:AI10"/>
    <mergeCell ref="AJ10:AL10"/>
    <mergeCell ref="AM10:AO10"/>
    <mergeCell ref="AP10:AR10"/>
    <mergeCell ref="AS10:AU10"/>
    <mergeCell ref="AV10:AX10"/>
    <mergeCell ref="N10:P10"/>
    <mergeCell ref="R10:T10"/>
    <mergeCell ref="U10:W10"/>
    <mergeCell ref="X10:Z10"/>
    <mergeCell ref="AA10:AC10"/>
    <mergeCell ref="AD10:AF10"/>
    <mergeCell ref="B14:K14"/>
  </mergeCells>
  <dataValidations count="2">
    <dataValidation type="list" allowBlank="1" showInputMessage="1" showErrorMessage="1" sqref="C129:C1048576 C15:C126" xr:uid="{9F5EA0B3-1B95-4FD0-9462-A2256D39F667}">
      <formula1>Type</formula1>
    </dataValidation>
    <dataValidation type="list" allowBlank="1" showInputMessage="1" showErrorMessage="1" sqref="D15:D126" xr:uid="{4D768AEA-E42C-4F7B-A9AA-082B4B707CE7}">
      <formula1>Sector</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3CF0D-0CB1-41F5-A19C-405185685E74}">
  <dimension ref="E1:W10"/>
  <sheetViews>
    <sheetView workbookViewId="0">
      <selection activeCell="D17" sqref="D17"/>
    </sheetView>
  </sheetViews>
  <sheetFormatPr defaultColWidth="11.42578125" defaultRowHeight="14.45"/>
  <cols>
    <col min="5" max="5" width="19" bestFit="1" customWidth="1"/>
    <col min="6" max="6" width="17.140625" customWidth="1"/>
    <col min="7" max="7" width="4.28515625" customWidth="1"/>
    <col min="9" max="9" width="4.28515625" customWidth="1"/>
    <col min="10" max="10" width="36.5703125" customWidth="1"/>
  </cols>
  <sheetData>
    <row r="1" spans="5:23" ht="14.45" customHeight="1" thickBot="1"/>
    <row r="2" spans="5:23">
      <c r="E2" s="489" t="s">
        <v>339</v>
      </c>
      <c r="F2" s="489"/>
      <c r="H2" s="343" t="s">
        <v>340</v>
      </c>
      <c r="J2" s="349" t="s">
        <v>341</v>
      </c>
      <c r="L2" s="383"/>
      <c r="M2" s="383"/>
      <c r="N2" s="383"/>
      <c r="O2" s="383"/>
      <c r="P2" s="383"/>
      <c r="Q2" s="383"/>
      <c r="R2" s="383"/>
      <c r="S2" s="383"/>
      <c r="T2" s="383"/>
      <c r="U2" s="383"/>
      <c r="V2" s="383"/>
      <c r="W2" s="383"/>
    </row>
    <row r="3" spans="5:23">
      <c r="E3" s="342" t="s">
        <v>288</v>
      </c>
      <c r="F3" s="342" t="s">
        <v>298</v>
      </c>
      <c r="H3" s="72" t="s">
        <v>342</v>
      </c>
      <c r="J3" t="s">
        <v>299</v>
      </c>
    </row>
    <row r="4" spans="5:23">
      <c r="E4" s="300" t="s">
        <v>343</v>
      </c>
      <c r="F4" s="300" t="s">
        <v>344</v>
      </c>
      <c r="H4" s="72" t="s">
        <v>345</v>
      </c>
      <c r="J4" t="s">
        <v>337</v>
      </c>
    </row>
    <row r="5" spans="5:23">
      <c r="E5" s="300" t="s">
        <v>219</v>
      </c>
      <c r="F5" s="300" t="s">
        <v>219</v>
      </c>
      <c r="H5" s="72" t="s">
        <v>346</v>
      </c>
      <c r="J5" s="72" t="s">
        <v>312</v>
      </c>
    </row>
    <row r="6" spans="5:23">
      <c r="E6" s="300" t="s">
        <v>293</v>
      </c>
      <c r="F6" s="300" t="s">
        <v>347</v>
      </c>
      <c r="H6" s="72" t="s">
        <v>348</v>
      </c>
      <c r="J6" t="s">
        <v>305</v>
      </c>
    </row>
    <row r="7" spans="5:23">
      <c r="E7" s="300" t="s">
        <v>349</v>
      </c>
      <c r="F7" s="300" t="s">
        <v>350</v>
      </c>
      <c r="H7" s="72" t="s">
        <v>351</v>
      </c>
      <c r="J7" s="72" t="s">
        <v>308</v>
      </c>
    </row>
    <row r="8" spans="5:23">
      <c r="H8" s="72" t="s">
        <v>352</v>
      </c>
      <c r="J8" s="72" t="s">
        <v>353</v>
      </c>
    </row>
    <row r="9" spans="5:23">
      <c r="J9" s="72" t="s">
        <v>354</v>
      </c>
    </row>
    <row r="10" spans="5:23">
      <c r="J10" s="72" t="s">
        <v>317</v>
      </c>
    </row>
  </sheetData>
  <mergeCells count="1">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46B77F3C7BA2459267A7AC0BFF51CE" ma:contentTypeVersion="14" ma:contentTypeDescription="Create a new document." ma:contentTypeScope="" ma:versionID="4ceee4b3f079e713cebda3e4c4938496">
  <xsd:schema xmlns:xsd="http://www.w3.org/2001/XMLSchema" xmlns:xs="http://www.w3.org/2001/XMLSchema" xmlns:p="http://schemas.microsoft.com/office/2006/metadata/properties" xmlns:ns2="afba6fc9-858f-493c-851f-4aeba2c17893" xmlns:ns3="2f46ee56-4541-48aa-a2ed-1f1f37219ebc" targetNamespace="http://schemas.microsoft.com/office/2006/metadata/properties" ma:root="true" ma:fieldsID="5a682031c1e15bb294e214105a3a40ba" ns2:_="" ns3:_="">
    <xsd:import namespace="afba6fc9-858f-493c-851f-4aeba2c17893"/>
    <xsd:import namespace="2f46ee56-4541-48aa-a2ed-1f1f37219eb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ba6fc9-858f-493c-851f-4aeba2c178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46ee56-4541-48aa-a2ed-1f1f37219eb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f4cb9d3-ea8e-4723-a42b-2c20f4405ba6}" ma:internalName="TaxCatchAll" ma:showField="CatchAllData" ma:web="2f46ee56-4541-48aa-a2ed-1f1f37219eb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f46ee56-4541-48aa-a2ed-1f1f37219ebc">
      <UserInfo>
        <DisplayName>Moussa, KONE</DisplayName>
        <AccountId>78</AccountId>
        <AccountType/>
      </UserInfo>
      <UserInfo>
        <DisplayName>Holst, Jennifer</DisplayName>
        <AccountId>18</AccountId>
        <AccountType/>
      </UserInfo>
      <UserInfo>
        <DisplayName>Lobo, Emily</DisplayName>
        <AccountId>21</AccountId>
        <AccountType/>
      </UserInfo>
      <UserInfo>
        <DisplayName>Mahaman, Souradja</DisplayName>
        <AccountId>33</AccountId>
        <AccountType/>
      </UserInfo>
      <UserInfo>
        <DisplayName>Maman Ibrahim Boukar, Hadiza</DisplayName>
        <AccountId>42</AccountId>
        <AccountType/>
      </UserInfo>
      <UserInfo>
        <DisplayName>Sackett, Philippa</DisplayName>
        <AccountId>15</AccountId>
        <AccountType/>
      </UserInfo>
      <UserInfo>
        <DisplayName>Irambona, Lydia</DisplayName>
        <AccountId>11</AccountId>
        <AccountType/>
      </UserInfo>
      <UserInfo>
        <DisplayName>KABORE, Sarata Estelle</DisplayName>
        <AccountId>43</AccountId>
        <AccountType/>
      </UserInfo>
      <UserInfo>
        <DisplayName>Agee, Kerri</DisplayName>
        <AccountId>16</AccountId>
        <AccountType/>
      </UserInfo>
      <UserInfo>
        <DisplayName>Fonge, Bernadette</DisplayName>
        <AccountId>86</AccountId>
        <AccountType/>
      </UserInfo>
      <UserInfo>
        <DisplayName>John, Zena</DisplayName>
        <AccountId>126</AccountId>
        <AccountType/>
      </UserInfo>
      <UserInfo>
        <DisplayName>Rakotoarimanana, Hubert</DisplayName>
        <AccountId>51</AccountId>
        <AccountType/>
      </UserInfo>
      <UserInfo>
        <DisplayName>Barry, Oumarou</DisplayName>
        <AccountId>134</AccountId>
        <AccountType/>
      </UserInfo>
    </SharedWithUsers>
    <TaxCatchAll xmlns="2f46ee56-4541-48aa-a2ed-1f1f37219ebc" xsi:nil="true"/>
    <lcf76f155ced4ddcb4097134ff3c332f xmlns="afba6fc9-858f-493c-851f-4aeba2c1789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AAE39C-894B-424F-857D-DFEE075D92EA}"/>
</file>

<file path=customXml/itemProps2.xml><?xml version="1.0" encoding="utf-8"?>
<ds:datastoreItem xmlns:ds="http://schemas.openxmlformats.org/officeDocument/2006/customXml" ds:itemID="{3EBE07A8-5731-43DF-B74F-49FAA31EFA08}"/>
</file>

<file path=customXml/itemProps3.xml><?xml version="1.0" encoding="utf-8"?>
<ds:datastoreItem xmlns:ds="http://schemas.openxmlformats.org/officeDocument/2006/customXml" ds:itemID="{FEACD943-5AA0-4A5B-916C-1791BE8A8E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DRC</dc:creator>
  <cp:keywords/>
  <dc:description/>
  <cp:lastModifiedBy/>
  <cp:revision/>
  <dcterms:created xsi:type="dcterms:W3CDTF">2021-12-09T11:34:53Z</dcterms:created>
  <dcterms:modified xsi:type="dcterms:W3CDTF">2025-01-29T09:58:26Z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0x0101007546B77F3C7BA2459267A7AC0BFF51CE</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